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2" windowHeight="10428" activeTab="0"/>
  </bookViews>
  <sheets>
    <sheet name="Drip" sheetId="1" r:id="rId1"/>
    <sheet name="Sheet2" sheetId="2" r:id="rId2"/>
    <sheet name="Sheet3" sheetId="3" r:id="rId3"/>
  </sheets>
  <definedNames>
    <definedName name="_xlnm.Print_Area" localSheetId="0">'Drip'!$A$1:$N$79</definedName>
  </definedNames>
  <calcPr fullCalcOnLoad="1"/>
</workbook>
</file>

<file path=xl/sharedStrings.xml><?xml version="1.0" encoding="utf-8"?>
<sst xmlns="http://schemas.openxmlformats.org/spreadsheetml/2006/main" count="215" uniqueCount="135">
  <si>
    <t>DRIP SYSTEM WORKSHEET</t>
  </si>
  <si>
    <t>A.</t>
  </si>
  <si>
    <t>FLOW</t>
  </si>
  <si>
    <t xml:space="preserve">Estimated </t>
  </si>
  <si>
    <t>gpd</t>
  </si>
  <si>
    <t>measured</t>
  </si>
  <si>
    <t>=</t>
  </si>
  <si>
    <t>B.</t>
  </si>
  <si>
    <t>gallons</t>
  </si>
  <si>
    <t>SOILS (Site evaluation data)</t>
  </si>
  <si>
    <t>feet</t>
  </si>
  <si>
    <t>Texture</t>
  </si>
  <si>
    <t>Percolation rate</t>
  </si>
  <si>
    <t>MPI</t>
  </si>
  <si>
    <t>SSF</t>
  </si>
  <si>
    <t>%</t>
  </si>
  <si>
    <t>SYSTEM AREA</t>
  </si>
  <si>
    <t>I.</t>
  </si>
  <si>
    <t>J.</t>
  </si>
  <si>
    <t>Select width =</t>
  </si>
  <si>
    <t>ft</t>
  </si>
  <si>
    <t>H.</t>
  </si>
  <si>
    <t>Flow (1A) divided by SSF (2E)=</t>
  </si>
  <si>
    <t>gpd /</t>
  </si>
  <si>
    <t>gpd / lineal foot =</t>
  </si>
  <si>
    <t>C.</t>
  </si>
  <si>
    <t>D.</t>
  </si>
  <si>
    <t>E.</t>
  </si>
  <si>
    <t>F.</t>
  </si>
  <si>
    <t>FLOW RATE</t>
  </si>
  <si>
    <t>K.</t>
  </si>
  <si>
    <t>% of system in each zone</t>
  </si>
  <si>
    <t>/</t>
  </si>
  <si>
    <t>L.</t>
  </si>
  <si>
    <t xml:space="preserve">Zone 1 </t>
  </si>
  <si>
    <t>/ 2 ft =</t>
  </si>
  <si>
    <t>emitters</t>
  </si>
  <si>
    <t xml:space="preserve">emit x 0.61 gph / 60 min = </t>
  </si>
  <si>
    <t>gpm</t>
  </si>
  <si>
    <t>% flow / gpm = zone minutes on</t>
  </si>
  <si>
    <t xml:space="preserve"> /</t>
  </si>
  <si>
    <t>min</t>
  </si>
  <si>
    <t>Flushing = connections x 1.6 gpm</t>
  </si>
  <si>
    <t xml:space="preserve">x 1.6 gpm = </t>
  </si>
  <si>
    <t>gpm +</t>
  </si>
  <si>
    <t>gpm =</t>
  </si>
  <si>
    <t xml:space="preserve">Zone 2 </t>
  </si>
  <si>
    <t xml:space="preserve">Zone 3 </t>
  </si>
  <si>
    <t xml:space="preserve">Zone 4 </t>
  </si>
  <si>
    <t>1.</t>
  </si>
  <si>
    <t>gpd (see figure A-1)</t>
  </si>
  <si>
    <t>SEPTIC TANK CAPACITY</t>
  </si>
  <si>
    <t>2.</t>
  </si>
  <si>
    <t>Land Slope</t>
  </si>
  <si>
    <t>gallons per day per lineal foot</t>
  </si>
  <si>
    <t>3.</t>
  </si>
  <si>
    <t>4.</t>
  </si>
  <si>
    <t>ft     /</t>
  </si>
  <si>
    <t>5.</t>
  </si>
  <si>
    <t xml:space="preserve"> # of emitters = length divided by spacing of emitters </t>
  </si>
  <si>
    <t>Zone 1</t>
  </si>
  <si>
    <t>Zone 2</t>
  </si>
  <si>
    <t>Zone 3</t>
  </si>
  <si>
    <t>Zone 4</t>
  </si>
  <si>
    <t>Zone length</t>
  </si>
  <si>
    <t>x 1.5(safety factor)=</t>
  </si>
  <si>
    <t>All boxed rectangles must be entered, the rest will be calculated.</t>
  </si>
  <si>
    <t>if needed</t>
  </si>
  <si>
    <t xml:space="preserve">                                   </t>
  </si>
  <si>
    <t xml:space="preserve"> (signature) </t>
  </si>
  <si>
    <t>(license #)</t>
  </si>
  <si>
    <t>________________(date)</t>
  </si>
  <si>
    <t>lineal feet</t>
  </si>
  <si>
    <t>ft   =</t>
  </si>
  <si>
    <t>Dosing = # of emitters x flow / 60 min</t>
  </si>
  <si>
    <t>Total = dosing + flushing</t>
  </si>
  <si>
    <t xml:space="preserve"> % Flow per Zone = % zone (total length / zone length) = x daily flow (A) = </t>
  </si>
  <si>
    <t>I hereby certify that I have completed this work in accordance with all applicable ordinances, rules and laws</t>
  </si>
  <si>
    <t>Length = area (H) / width (I)</t>
  </si>
  <si>
    <t>Depth to restricting layer</t>
  </si>
  <si>
    <t>A-1 Estimated Sewage Flows in GPD</t>
  </si>
  <si>
    <t>Number of</t>
  </si>
  <si>
    <t>Bedrooms</t>
  </si>
  <si>
    <t>Class I</t>
  </si>
  <si>
    <t>Class II</t>
  </si>
  <si>
    <t>Class III</t>
  </si>
  <si>
    <t>Class IV</t>
  </si>
  <si>
    <t xml:space="preserve">60% of </t>
  </si>
  <si>
    <t xml:space="preserve">the </t>
  </si>
  <si>
    <t xml:space="preserve">values </t>
  </si>
  <si>
    <t xml:space="preserve">in the </t>
  </si>
  <si>
    <t xml:space="preserve">Class I, </t>
  </si>
  <si>
    <t xml:space="preserve">II or II </t>
  </si>
  <si>
    <t>columns</t>
  </si>
  <si>
    <t>C-1 Septic Tank Capacity in Gallons</t>
  </si>
  <si>
    <t>Minimum</t>
  </si>
  <si>
    <t xml:space="preserve">Capacity with </t>
  </si>
  <si>
    <t>Capacity</t>
  </si>
  <si>
    <t>2 or less</t>
  </si>
  <si>
    <t>3 or 4</t>
  </si>
  <si>
    <t>5 or 6</t>
  </si>
  <si>
    <t>7, 8 or 9</t>
  </si>
  <si>
    <t>Perc Rate</t>
  </si>
  <si>
    <t>mpi</t>
  </si>
  <si>
    <t>Coarse sand</t>
  </si>
  <si>
    <t>0.1- 5</t>
  </si>
  <si>
    <t>Medium sand</t>
  </si>
  <si>
    <t>Loamy sand</t>
  </si>
  <si>
    <t>Fine sand</t>
  </si>
  <si>
    <t>6 - 15</t>
  </si>
  <si>
    <t>Sandy loam</t>
  </si>
  <si>
    <t>16 - 30</t>
  </si>
  <si>
    <t>Loam</t>
  </si>
  <si>
    <t>31 - 45</t>
  </si>
  <si>
    <t>Silt loam, silt</t>
  </si>
  <si>
    <t>46 - 60</t>
  </si>
  <si>
    <t xml:space="preserve">Clay loam, </t>
  </si>
  <si>
    <t>sandy clay</t>
  </si>
  <si>
    <t>or silty clay</t>
  </si>
  <si>
    <t xml:space="preserve">Clay, sandy </t>
  </si>
  <si>
    <t>GPD per</t>
  </si>
  <si>
    <t>Lineal foot</t>
  </si>
  <si>
    <t>NA</t>
  </si>
  <si>
    <t>61 - 120</t>
  </si>
  <si>
    <t xml:space="preserve">&lt; 0.1 </t>
  </si>
  <si>
    <t>&gt;120</t>
  </si>
  <si>
    <t xml:space="preserve">        Soil</t>
  </si>
  <si>
    <t xml:space="preserve">           Texture</t>
  </si>
  <si>
    <t xml:space="preserve">D-15 Soil Characterisitcs </t>
  </si>
  <si>
    <t>`</t>
  </si>
  <si>
    <t>Garb. Disp.</t>
  </si>
  <si>
    <t>Disp. and Lift</t>
  </si>
  <si>
    <t>&amp; SSF For Drip Systems</t>
  </si>
  <si>
    <t>gallons (see figure C-1)</t>
  </si>
  <si>
    <t>SYSTEM LENGTH - 10/25/04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</si>
</sst>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1">
    <font>
      <sz val="10"/>
      <name val="Arial"/>
      <family val="0"/>
    </font>
    <font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i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2" fillId="0" borderId="12" xfId="0" applyFont="1" applyBorder="1" applyAlignment="1">
      <alignment horizontal="left"/>
    </xf>
    <xf numFmtId="2" fontId="2" fillId="0" borderId="25" xfId="0" applyNumberFormat="1" applyFon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showGridLines="0" tabSelected="1" view="pageBreakPreview" zoomScale="60" zoomScalePageLayoutView="0" workbookViewId="0" topLeftCell="A28">
      <selection activeCell="B29" sqref="B29"/>
    </sheetView>
  </sheetViews>
  <sheetFormatPr defaultColWidth="9.140625" defaultRowHeight="12.75"/>
  <cols>
    <col min="1" max="1" width="6.28125" style="8" customWidth="1"/>
    <col min="2" max="2" width="10.7109375" style="2" customWidth="1"/>
    <col min="3" max="3" width="14.140625" style="2" customWidth="1"/>
    <col min="4" max="4" width="12.00390625" style="2" customWidth="1"/>
    <col min="5" max="5" width="7.7109375" style="2" customWidth="1"/>
    <col min="6" max="6" width="7.421875" style="2" customWidth="1"/>
    <col min="7" max="7" width="9.57421875" style="2" customWidth="1"/>
    <col min="8" max="8" width="7.140625" style="2" customWidth="1"/>
    <col min="9" max="9" width="11.421875" style="2" customWidth="1"/>
    <col min="10" max="10" width="8.7109375" style="2" customWidth="1"/>
    <col min="11" max="11" width="10.140625" style="2" customWidth="1"/>
    <col min="12" max="13" width="9.7109375" style="2" customWidth="1"/>
    <col min="14" max="14" width="10.140625" style="2" customWidth="1"/>
    <col min="15" max="15" width="11.140625" style="2" customWidth="1"/>
    <col min="16" max="16" width="0.9921875" style="2" customWidth="1"/>
    <col min="17" max="17" width="18.57421875" style="2" customWidth="1"/>
    <col min="18" max="18" width="9.140625" style="2" customWidth="1"/>
    <col min="19" max="19" width="7.421875" style="2" customWidth="1"/>
    <col min="20" max="16384" width="9.140625" style="2" customWidth="1"/>
  </cols>
  <sheetData>
    <row r="1" spans="2:13" ht="21" thickBot="1">
      <c r="B1" s="66" t="s">
        <v>0</v>
      </c>
      <c r="I1" s="34" t="s">
        <v>80</v>
      </c>
      <c r="J1" s="35"/>
      <c r="K1" s="35"/>
      <c r="L1" s="35"/>
      <c r="M1" s="36"/>
    </row>
    <row r="2" spans="1:13" s="1" customFormat="1" ht="14.25" customHeight="1">
      <c r="A2" s="2" t="s">
        <v>66</v>
      </c>
      <c r="C2" s="18"/>
      <c r="E2" s="18"/>
      <c r="I2" s="49" t="s">
        <v>81</v>
      </c>
      <c r="J2" s="58"/>
      <c r="K2" s="58"/>
      <c r="L2" s="58"/>
      <c r="M2" s="50"/>
    </row>
    <row r="3" spans="1:13" s="1" customFormat="1" ht="14.25" customHeight="1">
      <c r="A3" s="2"/>
      <c r="C3" s="18"/>
      <c r="E3" s="18"/>
      <c r="I3" s="37" t="s">
        <v>82</v>
      </c>
      <c r="J3" s="17" t="s">
        <v>83</v>
      </c>
      <c r="K3" s="17" t="s">
        <v>84</v>
      </c>
      <c r="L3" s="38" t="s">
        <v>85</v>
      </c>
      <c r="M3" s="39" t="s">
        <v>86</v>
      </c>
    </row>
    <row r="4" spans="1:13" ht="13.5">
      <c r="A4" s="9" t="s">
        <v>49</v>
      </c>
      <c r="B4" s="3" t="s">
        <v>2</v>
      </c>
      <c r="C4" s="3"/>
      <c r="D4" s="3"/>
      <c r="E4" s="3"/>
      <c r="F4" s="3"/>
      <c r="G4" s="3"/>
      <c r="H4" s="3"/>
      <c r="I4" s="40">
        <v>2</v>
      </c>
      <c r="J4" s="40">
        <f>300</f>
        <v>300</v>
      </c>
      <c r="K4" s="40">
        <f>225</f>
        <v>225</v>
      </c>
      <c r="L4" s="40">
        <v>180</v>
      </c>
      <c r="M4" s="40" t="s">
        <v>87</v>
      </c>
    </row>
    <row r="5" spans="1:13" ht="13.5">
      <c r="A5" s="9"/>
      <c r="B5" s="3"/>
      <c r="C5" s="3"/>
      <c r="D5" s="3"/>
      <c r="E5" s="3"/>
      <c r="F5" s="3"/>
      <c r="G5" s="3"/>
      <c r="H5" s="3"/>
      <c r="I5" s="41">
        <v>3</v>
      </c>
      <c r="J5" s="41">
        <f aca="true" t="shared" si="0" ref="J5:J10">J4+150</f>
        <v>450</v>
      </c>
      <c r="K5" s="41">
        <f aca="true" t="shared" si="1" ref="K5:K10">75+K4</f>
        <v>300</v>
      </c>
      <c r="L5" s="41">
        <f aca="true" t="shared" si="2" ref="L5:L10">L4+38</f>
        <v>218</v>
      </c>
      <c r="M5" s="41" t="s">
        <v>88</v>
      </c>
    </row>
    <row r="6" spans="1:13" ht="13.5">
      <c r="A6" s="10" t="s">
        <v>1</v>
      </c>
      <c r="B6" s="4" t="s">
        <v>3</v>
      </c>
      <c r="C6" s="13"/>
      <c r="D6" s="4" t="s">
        <v>50</v>
      </c>
      <c r="E6" s="4"/>
      <c r="F6" s="4"/>
      <c r="G6" s="4"/>
      <c r="H6" s="4"/>
      <c r="I6" s="41">
        <v>4</v>
      </c>
      <c r="J6" s="41">
        <f t="shared" si="0"/>
        <v>600</v>
      </c>
      <c r="K6" s="41">
        <f t="shared" si="1"/>
        <v>375</v>
      </c>
      <c r="L6" s="41">
        <f t="shared" si="2"/>
        <v>256</v>
      </c>
      <c r="M6" s="41" t="s">
        <v>89</v>
      </c>
    </row>
    <row r="7" spans="1:13" ht="13.5">
      <c r="A7" s="11"/>
      <c r="B7" s="4" t="s">
        <v>5</v>
      </c>
      <c r="C7" s="12">
        <v>0</v>
      </c>
      <c r="D7" s="5" t="s">
        <v>65</v>
      </c>
      <c r="E7" s="3"/>
      <c r="F7" s="17">
        <f>C7*1.5</f>
        <v>0</v>
      </c>
      <c r="G7" s="4" t="s">
        <v>4</v>
      </c>
      <c r="H7" s="4"/>
      <c r="I7" s="41">
        <v>5</v>
      </c>
      <c r="J7" s="41">
        <f t="shared" si="0"/>
        <v>750</v>
      </c>
      <c r="K7" s="41">
        <f t="shared" si="1"/>
        <v>450</v>
      </c>
      <c r="L7" s="41">
        <f t="shared" si="2"/>
        <v>294</v>
      </c>
      <c r="M7" s="41" t="s">
        <v>90</v>
      </c>
    </row>
    <row r="8" spans="1:13" ht="13.5">
      <c r="A8" s="10" t="s">
        <v>7</v>
      </c>
      <c r="B8" s="4" t="s">
        <v>51</v>
      </c>
      <c r="C8" s="3"/>
      <c r="D8" s="3"/>
      <c r="E8" s="13"/>
      <c r="F8" s="4" t="s">
        <v>133</v>
      </c>
      <c r="G8" s="3"/>
      <c r="H8" s="3"/>
      <c r="I8" s="41">
        <v>6</v>
      </c>
      <c r="J8" s="41">
        <f t="shared" si="0"/>
        <v>900</v>
      </c>
      <c r="K8" s="41">
        <f t="shared" si="1"/>
        <v>525</v>
      </c>
      <c r="L8" s="41">
        <f t="shared" si="2"/>
        <v>332</v>
      </c>
      <c r="M8" s="41" t="s">
        <v>91</v>
      </c>
    </row>
    <row r="9" spans="1:13" ht="13.5">
      <c r="A9" s="10"/>
      <c r="B9" s="4"/>
      <c r="C9" s="3"/>
      <c r="D9" s="3"/>
      <c r="E9" s="6"/>
      <c r="F9" s="4"/>
      <c r="G9" s="3"/>
      <c r="H9" s="3"/>
      <c r="I9" s="41">
        <v>7</v>
      </c>
      <c r="J9" s="41">
        <f t="shared" si="0"/>
        <v>1050</v>
      </c>
      <c r="K9" s="41">
        <f t="shared" si="1"/>
        <v>600</v>
      </c>
      <c r="L9" s="41">
        <f t="shared" si="2"/>
        <v>370</v>
      </c>
      <c r="M9" s="41" t="s">
        <v>92</v>
      </c>
    </row>
    <row r="10" spans="1:13" ht="13.5">
      <c r="A10" s="10"/>
      <c r="B10" s="42" t="s">
        <v>94</v>
      </c>
      <c r="C10" s="43"/>
      <c r="D10" s="43"/>
      <c r="E10" s="43"/>
      <c r="F10" s="44"/>
      <c r="G10" s="3"/>
      <c r="H10" s="3"/>
      <c r="I10" s="12">
        <v>8</v>
      </c>
      <c r="J10" s="12">
        <f t="shared" si="0"/>
        <v>1200</v>
      </c>
      <c r="K10" s="12">
        <f t="shared" si="1"/>
        <v>675</v>
      </c>
      <c r="L10" s="12">
        <f t="shared" si="2"/>
        <v>408</v>
      </c>
      <c r="M10" s="12" t="s">
        <v>93</v>
      </c>
    </row>
    <row r="11" spans="1:8" ht="13.5">
      <c r="A11" s="2"/>
      <c r="B11" s="40" t="s">
        <v>81</v>
      </c>
      <c r="C11" s="40" t="s">
        <v>95</v>
      </c>
      <c r="D11" s="22" t="s">
        <v>96</v>
      </c>
      <c r="E11" s="33" t="s">
        <v>96</v>
      </c>
      <c r="F11" s="45"/>
      <c r="G11" s="3"/>
      <c r="H11" s="3"/>
    </row>
    <row r="12" spans="1:13" ht="13.5">
      <c r="A12" s="2"/>
      <c r="B12" s="12" t="s">
        <v>82</v>
      </c>
      <c r="C12" s="12" t="s">
        <v>97</v>
      </c>
      <c r="D12" s="17" t="s">
        <v>130</v>
      </c>
      <c r="E12" s="46" t="s">
        <v>131</v>
      </c>
      <c r="F12" s="39"/>
      <c r="G12" s="3"/>
      <c r="H12" s="3"/>
      <c r="I12" s="3"/>
      <c r="L12" s="6"/>
      <c r="M12" s="6"/>
    </row>
    <row r="13" spans="1:14" ht="13.5">
      <c r="A13" s="2"/>
      <c r="B13" s="40" t="s">
        <v>98</v>
      </c>
      <c r="C13" s="40">
        <v>750</v>
      </c>
      <c r="D13" s="22">
        <v>1125</v>
      </c>
      <c r="E13" s="47">
        <v>1500</v>
      </c>
      <c r="F13" s="45"/>
      <c r="G13" s="3"/>
      <c r="H13" s="3"/>
      <c r="I13" s="52" t="s">
        <v>128</v>
      </c>
      <c r="J13" s="53"/>
      <c r="K13" s="53"/>
      <c r="L13" s="23"/>
      <c r="M13" s="6"/>
      <c r="N13" s="6"/>
    </row>
    <row r="14" spans="1:14" ht="13.5">
      <c r="A14" s="2"/>
      <c r="B14" s="48" t="s">
        <v>99</v>
      </c>
      <c r="C14" s="41">
        <v>1000</v>
      </c>
      <c r="D14" s="6">
        <v>1500</v>
      </c>
      <c r="E14" s="49">
        <v>2000</v>
      </c>
      <c r="F14" s="50"/>
      <c r="G14" s="3"/>
      <c r="H14" s="3"/>
      <c r="I14" s="61" t="s">
        <v>132</v>
      </c>
      <c r="J14" s="59"/>
      <c r="K14" s="38"/>
      <c r="L14" s="27"/>
      <c r="M14" s="58"/>
      <c r="N14" s="6"/>
    </row>
    <row r="15" spans="1:14" ht="13.5">
      <c r="A15" s="2"/>
      <c r="B15" s="48" t="s">
        <v>100</v>
      </c>
      <c r="C15" s="41">
        <v>1500</v>
      </c>
      <c r="D15" s="6">
        <v>2250</v>
      </c>
      <c r="E15" s="49">
        <v>3000</v>
      </c>
      <c r="F15" s="50"/>
      <c r="G15" s="3"/>
      <c r="H15" s="3"/>
      <c r="I15" s="54" t="s">
        <v>102</v>
      </c>
      <c r="J15" s="47" t="s">
        <v>126</v>
      </c>
      <c r="K15" s="21"/>
      <c r="L15" s="40" t="s">
        <v>120</v>
      </c>
      <c r="N15" s="4"/>
    </row>
    <row r="16" spans="1:12" ht="13.5">
      <c r="A16" s="2"/>
      <c r="B16" s="51" t="s">
        <v>101</v>
      </c>
      <c r="C16" s="12">
        <v>2000</v>
      </c>
      <c r="D16" s="17">
        <v>3000</v>
      </c>
      <c r="E16" s="37">
        <v>4000</v>
      </c>
      <c r="F16" s="39"/>
      <c r="G16" s="3"/>
      <c r="H16" s="3"/>
      <c r="I16" s="12" t="s">
        <v>103</v>
      </c>
      <c r="J16" s="37" t="s">
        <v>127</v>
      </c>
      <c r="K16" s="7"/>
      <c r="L16" s="12" t="s">
        <v>121</v>
      </c>
    </row>
    <row r="17" spans="1:16" ht="13.5">
      <c r="A17" s="2"/>
      <c r="F17" s="4"/>
      <c r="G17" s="3"/>
      <c r="H17" s="3"/>
      <c r="I17" s="55" t="s">
        <v>124</v>
      </c>
      <c r="J17" s="60" t="s">
        <v>104</v>
      </c>
      <c r="K17" s="25"/>
      <c r="L17" s="41" t="s">
        <v>122</v>
      </c>
      <c r="O17" s="6"/>
      <c r="P17" s="6"/>
    </row>
    <row r="18" spans="1:16" ht="13.5">
      <c r="A18" s="9" t="s">
        <v>52</v>
      </c>
      <c r="B18" s="3" t="s">
        <v>9</v>
      </c>
      <c r="C18" s="3"/>
      <c r="D18" s="3"/>
      <c r="E18" s="3"/>
      <c r="F18" s="3"/>
      <c r="G18" s="3"/>
      <c r="H18" s="3"/>
      <c r="I18" s="55" t="s">
        <v>105</v>
      </c>
      <c r="J18" s="60" t="s">
        <v>106</v>
      </c>
      <c r="K18" s="25"/>
      <c r="L18" s="41">
        <v>0.75</v>
      </c>
      <c r="O18" s="4"/>
      <c r="P18" s="4"/>
    </row>
    <row r="19" spans="1:16" ht="13.5">
      <c r="A19" s="9"/>
      <c r="B19" s="3"/>
      <c r="C19" s="3"/>
      <c r="D19" s="3"/>
      <c r="E19" s="3"/>
      <c r="F19" s="3"/>
      <c r="G19" s="3"/>
      <c r="H19" s="3"/>
      <c r="I19" s="55"/>
      <c r="J19" s="60" t="s">
        <v>107</v>
      </c>
      <c r="K19" s="25"/>
      <c r="L19" s="41"/>
      <c r="O19" s="4"/>
      <c r="P19" s="4"/>
    </row>
    <row r="20" spans="1:12" ht="13.5">
      <c r="A20" s="10" t="s">
        <v>25</v>
      </c>
      <c r="B20" s="4" t="s">
        <v>79</v>
      </c>
      <c r="C20" s="4"/>
      <c r="D20" s="13"/>
      <c r="E20" s="4" t="s">
        <v>10</v>
      </c>
      <c r="G20" s="4"/>
      <c r="H20" s="4"/>
      <c r="I20" s="55" t="s">
        <v>105</v>
      </c>
      <c r="J20" s="60" t="s">
        <v>108</v>
      </c>
      <c r="K20" s="25"/>
      <c r="L20" s="41">
        <v>0.6</v>
      </c>
    </row>
    <row r="21" spans="1:12" ht="13.5">
      <c r="A21" s="10" t="s">
        <v>26</v>
      </c>
      <c r="B21" s="4" t="s">
        <v>11</v>
      </c>
      <c r="C21" s="62"/>
      <c r="D21" s="4" t="s">
        <v>12</v>
      </c>
      <c r="E21" s="4"/>
      <c r="F21" s="13"/>
      <c r="G21" s="4" t="s">
        <v>13</v>
      </c>
      <c r="H21" s="4"/>
      <c r="I21" s="56" t="s">
        <v>109</v>
      </c>
      <c r="J21" s="60" t="s">
        <v>110</v>
      </c>
      <c r="K21" s="25"/>
      <c r="L21" s="41">
        <v>0.5</v>
      </c>
    </row>
    <row r="22" spans="1:12" ht="13.5">
      <c r="A22" s="10" t="s">
        <v>27</v>
      </c>
      <c r="B22" s="4" t="s">
        <v>14</v>
      </c>
      <c r="C22" s="13"/>
      <c r="D22" s="4" t="s">
        <v>54</v>
      </c>
      <c r="E22" s="4"/>
      <c r="F22" s="4"/>
      <c r="G22" s="4"/>
      <c r="H22" s="4"/>
      <c r="I22" s="56" t="s">
        <v>111</v>
      </c>
      <c r="J22" s="60" t="s">
        <v>112</v>
      </c>
      <c r="K22" s="25"/>
      <c r="L22" s="41">
        <v>0.4</v>
      </c>
    </row>
    <row r="23" spans="1:12" ht="13.5">
      <c r="A23" s="10" t="s">
        <v>28</v>
      </c>
      <c r="B23" s="4" t="s">
        <v>53</v>
      </c>
      <c r="C23" s="13"/>
      <c r="D23" s="4" t="s">
        <v>15</v>
      </c>
      <c r="E23" s="4"/>
      <c r="F23" s="4"/>
      <c r="G23" s="4"/>
      <c r="H23" s="4"/>
      <c r="I23" s="56" t="s">
        <v>113</v>
      </c>
      <c r="J23" s="60" t="s">
        <v>114</v>
      </c>
      <c r="K23" s="25"/>
      <c r="L23" s="48">
        <v>0.35</v>
      </c>
    </row>
    <row r="24" spans="1:12" ht="13.5">
      <c r="A24" s="9" t="s">
        <v>55</v>
      </c>
      <c r="B24" s="14" t="s">
        <v>16</v>
      </c>
      <c r="C24" s="14"/>
      <c r="D24" s="4"/>
      <c r="E24" s="4"/>
      <c r="F24" s="4"/>
      <c r="G24" s="4"/>
      <c r="H24" s="4"/>
      <c r="I24" s="56" t="s">
        <v>115</v>
      </c>
      <c r="J24" s="60" t="s">
        <v>116</v>
      </c>
      <c r="K24" s="25"/>
      <c r="L24" s="48">
        <v>0.3</v>
      </c>
    </row>
    <row r="25" spans="1:12" ht="13.5">
      <c r="A25" s="9"/>
      <c r="B25" s="14"/>
      <c r="C25" s="14"/>
      <c r="D25" s="4"/>
      <c r="E25" s="4"/>
      <c r="F25" s="4"/>
      <c r="G25" s="4"/>
      <c r="H25" s="4"/>
      <c r="I25" s="56"/>
      <c r="J25" s="60" t="s">
        <v>117</v>
      </c>
      <c r="K25" s="25"/>
      <c r="L25" s="48"/>
    </row>
    <row r="26" spans="1:20" ht="13.5">
      <c r="A26" s="10" t="s">
        <v>21</v>
      </c>
      <c r="B26" s="4" t="s">
        <v>22</v>
      </c>
      <c r="C26" s="4"/>
      <c r="D26" s="4"/>
      <c r="E26" s="4"/>
      <c r="F26" s="4"/>
      <c r="G26" s="4"/>
      <c r="H26" s="4"/>
      <c r="I26" s="56"/>
      <c r="J26" s="60" t="s">
        <v>118</v>
      </c>
      <c r="K26" s="25"/>
      <c r="L26" s="48"/>
      <c r="T26" s="4"/>
    </row>
    <row r="27" spans="1:20" ht="13.5">
      <c r="A27" s="11"/>
      <c r="B27" s="17">
        <f>C6</f>
        <v>0</v>
      </c>
      <c r="C27" s="4" t="s">
        <v>23</v>
      </c>
      <c r="D27" s="17">
        <f>C22</f>
        <v>0</v>
      </c>
      <c r="E27" s="4" t="s">
        <v>24</v>
      </c>
      <c r="F27" s="4"/>
      <c r="G27" s="19" t="e">
        <f>B27/D27</f>
        <v>#DIV/0!</v>
      </c>
      <c r="H27" s="15" t="s">
        <v>20</v>
      </c>
      <c r="I27" s="56" t="s">
        <v>123</v>
      </c>
      <c r="J27" s="60" t="s">
        <v>119</v>
      </c>
      <c r="K27" s="25"/>
      <c r="L27" s="48">
        <v>0.25</v>
      </c>
      <c r="T27" s="4"/>
    </row>
    <row r="28" spans="1:20" ht="13.5">
      <c r="A28" s="11"/>
      <c r="B28" s="6"/>
      <c r="C28" s="4"/>
      <c r="D28" s="6"/>
      <c r="E28" s="4"/>
      <c r="F28" s="4"/>
      <c r="G28" s="15"/>
      <c r="H28" s="4"/>
      <c r="I28" s="57" t="s">
        <v>125</v>
      </c>
      <c r="J28" s="46" t="s">
        <v>118</v>
      </c>
      <c r="K28" s="27"/>
      <c r="L28" s="12">
        <v>0.15</v>
      </c>
      <c r="T28" s="6"/>
    </row>
    <row r="29" spans="1:20" ht="13.5">
      <c r="A29" s="9" t="s">
        <v>56</v>
      </c>
      <c r="B29" s="3" t="s">
        <v>134</v>
      </c>
      <c r="C29" s="4"/>
      <c r="D29" s="4"/>
      <c r="E29" s="4"/>
      <c r="F29" s="4"/>
      <c r="G29" s="4"/>
      <c r="H29" s="4"/>
      <c r="T29" s="6"/>
    </row>
    <row r="30" spans="1:20" ht="13.5">
      <c r="A30" s="9"/>
      <c r="B30" s="3"/>
      <c r="C30" s="4"/>
      <c r="D30" s="4"/>
      <c r="E30" s="4"/>
      <c r="F30" s="4"/>
      <c r="G30" s="4"/>
      <c r="H30" s="4"/>
      <c r="T30" s="6"/>
    </row>
    <row r="31" spans="1:20" ht="13.5">
      <c r="A31" s="10" t="s">
        <v>17</v>
      </c>
      <c r="B31" s="4" t="s">
        <v>19</v>
      </c>
      <c r="C31" s="4"/>
      <c r="D31" s="13"/>
      <c r="E31" s="4" t="s">
        <v>20</v>
      </c>
      <c r="F31" s="4"/>
      <c r="G31" s="4"/>
      <c r="T31" s="6"/>
    </row>
    <row r="32" spans="1:20" ht="13.5">
      <c r="A32" s="10" t="s">
        <v>18</v>
      </c>
      <c r="B32" s="4" t="s">
        <v>78</v>
      </c>
      <c r="C32" s="4"/>
      <c r="H32" s="4"/>
      <c r="T32" s="6"/>
    </row>
    <row r="33" spans="1:20" ht="13.5">
      <c r="A33" s="10"/>
      <c r="B33" s="19" t="e">
        <f>G27</f>
        <v>#DIV/0!</v>
      </c>
      <c r="C33" s="4" t="s">
        <v>57</v>
      </c>
      <c r="D33" s="19">
        <f>D31</f>
        <v>0</v>
      </c>
      <c r="E33" s="15" t="s">
        <v>73</v>
      </c>
      <c r="F33" s="19" t="e">
        <f>B33/D33</f>
        <v>#DIV/0!</v>
      </c>
      <c r="G33" s="4" t="s">
        <v>72</v>
      </c>
      <c r="H33" s="6"/>
      <c r="I33" s="67"/>
      <c r="T33" s="6"/>
    </row>
    <row r="34" spans="1:20" ht="13.5">
      <c r="A34" s="10" t="s">
        <v>21</v>
      </c>
      <c r="B34" s="4" t="s">
        <v>64</v>
      </c>
      <c r="C34" s="4"/>
      <c r="D34" s="14"/>
      <c r="E34" s="4"/>
      <c r="F34" s="67"/>
      <c r="G34" s="6"/>
      <c r="H34" s="6"/>
      <c r="I34" s="67"/>
      <c r="M34" s="11"/>
      <c r="T34" s="6"/>
    </row>
    <row r="35" spans="1:20" ht="13.5">
      <c r="A35" s="10"/>
      <c r="B35" s="4" t="s">
        <v>60</v>
      </c>
      <c r="C35" s="13"/>
      <c r="D35" s="5" t="s">
        <v>20</v>
      </c>
      <c r="E35" s="4"/>
      <c r="F35" s="67"/>
      <c r="G35" s="6"/>
      <c r="H35" s="6"/>
      <c r="I35" s="67"/>
      <c r="N35" s="5"/>
      <c r="O35" s="4"/>
      <c r="P35" s="6"/>
      <c r="Q35" s="11"/>
      <c r="R35" s="5"/>
      <c r="S35" s="4"/>
      <c r="T35" s="6"/>
    </row>
    <row r="36" spans="1:20" ht="13.5">
      <c r="A36" s="10"/>
      <c r="B36" s="4" t="s">
        <v>61</v>
      </c>
      <c r="C36" s="13"/>
      <c r="D36" s="5" t="s">
        <v>20</v>
      </c>
      <c r="E36" s="4"/>
      <c r="F36" s="67"/>
      <c r="G36" s="6"/>
      <c r="H36" s="6"/>
      <c r="I36" s="67"/>
      <c r="Q36" s="11"/>
      <c r="R36" s="5"/>
      <c r="S36" s="4"/>
      <c r="T36" s="6"/>
    </row>
    <row r="37" spans="1:20" ht="13.5">
      <c r="A37" s="10"/>
      <c r="B37" s="4" t="s">
        <v>62</v>
      </c>
      <c r="C37" s="13"/>
      <c r="D37" s="5" t="s">
        <v>20</v>
      </c>
      <c r="E37" s="4"/>
      <c r="F37" s="67"/>
      <c r="G37" s="6"/>
      <c r="H37" s="6"/>
      <c r="I37" s="67"/>
      <c r="Q37" s="11"/>
      <c r="R37" s="5"/>
      <c r="S37" s="4"/>
      <c r="T37" s="16"/>
    </row>
    <row r="38" spans="1:20" ht="13.5">
      <c r="A38" s="10"/>
      <c r="B38" s="4" t="s">
        <v>63</v>
      </c>
      <c r="C38" s="13"/>
      <c r="D38" s="5" t="s">
        <v>20</v>
      </c>
      <c r="E38" s="4"/>
      <c r="F38" s="67"/>
      <c r="G38" s="6"/>
      <c r="H38" s="6"/>
      <c r="I38" s="4"/>
      <c r="Q38" s="11"/>
      <c r="R38" s="5"/>
      <c r="S38" s="4"/>
      <c r="T38" s="16"/>
    </row>
    <row r="39" spans="1:20" ht="13.5">
      <c r="A39" s="10"/>
      <c r="B39" s="4"/>
      <c r="C39" s="6"/>
      <c r="D39" s="5"/>
      <c r="E39" s="4"/>
      <c r="F39" s="67"/>
      <c r="G39" s="6"/>
      <c r="H39" s="4"/>
      <c r="I39" s="4"/>
      <c r="Q39" s="11"/>
      <c r="R39" s="5"/>
      <c r="S39" s="4"/>
      <c r="T39" s="16"/>
    </row>
    <row r="40" spans="1:20" ht="13.5">
      <c r="A40" s="9" t="s">
        <v>58</v>
      </c>
      <c r="B40" s="3" t="s">
        <v>29</v>
      </c>
      <c r="C40" s="4"/>
      <c r="D40" s="4"/>
      <c r="E40" s="4"/>
      <c r="F40" s="4"/>
      <c r="G40" s="4"/>
      <c r="H40" s="4"/>
      <c r="I40" s="4"/>
      <c r="P40" s="2" t="s">
        <v>129</v>
      </c>
      <c r="Q40" s="11"/>
      <c r="R40" s="5"/>
      <c r="S40" s="4"/>
      <c r="T40" s="16"/>
    </row>
    <row r="41" spans="1:20" ht="13.5">
      <c r="A41" s="9"/>
      <c r="B41" s="3"/>
      <c r="C41" s="4"/>
      <c r="D41" s="4"/>
      <c r="E41" s="4"/>
      <c r="F41" s="4"/>
      <c r="G41" s="4"/>
      <c r="H41" s="4"/>
      <c r="I41" s="4"/>
      <c r="Q41" s="11"/>
      <c r="R41" s="5"/>
      <c r="S41" s="4"/>
      <c r="T41" s="16"/>
    </row>
    <row r="42" spans="1:20" ht="13.5">
      <c r="A42" s="10" t="s">
        <v>30</v>
      </c>
      <c r="B42" s="4" t="s">
        <v>31</v>
      </c>
      <c r="C42" s="4"/>
      <c r="D42" s="4"/>
      <c r="E42" s="4"/>
      <c r="F42" s="4"/>
      <c r="G42" s="4"/>
      <c r="H42" s="4"/>
      <c r="Q42" s="11"/>
      <c r="R42" s="5"/>
      <c r="S42" s="4"/>
      <c r="T42" s="16"/>
    </row>
    <row r="43" spans="1:20" ht="13.5">
      <c r="A43" s="11"/>
      <c r="B43" s="4" t="s">
        <v>76</v>
      </c>
      <c r="C43" s="4"/>
      <c r="D43" s="4"/>
      <c r="E43" s="4"/>
      <c r="F43" s="4"/>
      <c r="G43" s="4"/>
      <c r="H43" s="15"/>
      <c r="N43" s="4"/>
      <c r="Q43" s="11"/>
      <c r="R43" s="5"/>
      <c r="S43" s="4"/>
      <c r="T43" s="16"/>
    </row>
    <row r="44" spans="1:20" ht="13.5">
      <c r="A44" s="11"/>
      <c r="B44" s="4" t="s">
        <v>60</v>
      </c>
      <c r="C44" s="29" t="e">
        <f>C35/F33</f>
        <v>#DIV/0!</v>
      </c>
      <c r="D44" s="6" t="s">
        <v>32</v>
      </c>
      <c r="E44" s="6">
        <f>IF(C6&gt;F7,C6,F7)</f>
        <v>0</v>
      </c>
      <c r="F44" s="6" t="s">
        <v>6</v>
      </c>
      <c r="G44" s="19" t="e">
        <f>C44*E44</f>
        <v>#DIV/0!</v>
      </c>
      <c r="H44" s="15"/>
      <c r="I44" s="4" t="s">
        <v>8</v>
      </c>
      <c r="J44" s="4"/>
      <c r="K44" s="11"/>
      <c r="L44" s="58"/>
      <c r="M44" s="58"/>
      <c r="N44" s="4"/>
      <c r="Q44" s="11"/>
      <c r="R44" s="5"/>
      <c r="S44" s="4"/>
      <c r="T44" s="6"/>
    </row>
    <row r="45" spans="1:20" ht="13.5">
      <c r="A45" s="11"/>
      <c r="B45" s="4" t="s">
        <v>61</v>
      </c>
      <c r="C45" s="63" t="e">
        <f>C36/F33</f>
        <v>#DIV/0!</v>
      </c>
      <c r="D45" s="6" t="s">
        <v>32</v>
      </c>
      <c r="E45" s="6">
        <f>IF(C6&gt;F7,C6,F7)</f>
        <v>0</v>
      </c>
      <c r="F45" s="6" t="s">
        <v>6</v>
      </c>
      <c r="G45" s="19" t="e">
        <f>C45*E45</f>
        <v>#DIV/0!</v>
      </c>
      <c r="H45" s="15"/>
      <c r="I45" s="4" t="s">
        <v>8</v>
      </c>
      <c r="J45" s="4"/>
      <c r="K45" s="11"/>
      <c r="L45" s="58"/>
      <c r="M45" s="58"/>
      <c r="N45" s="4"/>
      <c r="Q45" s="4"/>
      <c r="R45" s="4"/>
      <c r="S45" s="4"/>
      <c r="T45" s="4"/>
    </row>
    <row r="46" spans="1:20" s="4" customFormat="1" ht="13.5">
      <c r="A46" s="11"/>
      <c r="B46" s="4" t="s">
        <v>62</v>
      </c>
      <c r="C46" s="63" t="e">
        <f>C37/F33</f>
        <v>#DIV/0!</v>
      </c>
      <c r="D46" s="6" t="s">
        <v>32</v>
      </c>
      <c r="E46" s="6">
        <f>B27</f>
        <v>0</v>
      </c>
      <c r="F46" s="6" t="s">
        <v>6</v>
      </c>
      <c r="G46" s="64" t="e">
        <f>C46*E46</f>
        <v>#DIV/0!</v>
      </c>
      <c r="H46" s="15"/>
      <c r="I46" s="4" t="s">
        <v>8</v>
      </c>
      <c r="K46" s="11"/>
      <c r="L46" s="58"/>
      <c r="M46" s="58"/>
      <c r="Q46" s="2"/>
      <c r="R46" s="2"/>
      <c r="S46" s="2"/>
      <c r="T46" s="2"/>
    </row>
    <row r="47" spans="1:20" s="4" customFormat="1" ht="13.5">
      <c r="A47" s="11"/>
      <c r="B47" s="4" t="s">
        <v>63</v>
      </c>
      <c r="C47" s="63" t="e">
        <f>C38/F33</f>
        <v>#DIV/0!</v>
      </c>
      <c r="D47" s="6" t="s">
        <v>32</v>
      </c>
      <c r="E47" s="6">
        <f>B27</f>
        <v>0</v>
      </c>
      <c r="F47" s="6" t="s">
        <v>6</v>
      </c>
      <c r="G47" s="64" t="e">
        <f>C47*E47</f>
        <v>#DIV/0!</v>
      </c>
      <c r="H47" s="15"/>
      <c r="I47" s="4" t="s">
        <v>8</v>
      </c>
      <c r="K47" s="11"/>
      <c r="L47" s="58"/>
      <c r="M47" s="58"/>
      <c r="Q47" s="2"/>
      <c r="R47" s="2"/>
      <c r="S47" s="2"/>
      <c r="T47" s="2"/>
    </row>
    <row r="48" spans="1:20" ht="12" customHeight="1">
      <c r="A48" s="28"/>
      <c r="B48" s="7"/>
      <c r="C48" s="29"/>
      <c r="D48" s="17"/>
      <c r="E48" s="17"/>
      <c r="F48" s="17"/>
      <c r="G48" s="19"/>
      <c r="H48" s="7"/>
      <c r="I48" s="7"/>
      <c r="J48" s="7"/>
      <c r="K48" s="28"/>
      <c r="L48" s="38"/>
      <c r="M48" s="38"/>
      <c r="N48" s="7"/>
      <c r="Q48" s="4"/>
      <c r="R48" s="4"/>
      <c r="S48" s="4"/>
      <c r="T48" s="4"/>
    </row>
    <row r="49" spans="1:20" ht="12" customHeight="1">
      <c r="A49" s="11"/>
      <c r="B49" s="4"/>
      <c r="C49" s="4"/>
      <c r="D49" s="6"/>
      <c r="E49" s="4"/>
      <c r="F49" s="6"/>
      <c r="G49" s="4"/>
      <c r="H49" s="23"/>
      <c r="I49" s="4"/>
      <c r="J49" s="4"/>
      <c r="K49" s="4"/>
      <c r="L49" s="58"/>
      <c r="M49" s="58"/>
      <c r="N49" s="4"/>
      <c r="Q49" s="4"/>
      <c r="R49" s="4"/>
      <c r="S49" s="4"/>
      <c r="T49" s="4"/>
    </row>
    <row r="50" spans="1:21" ht="13.5">
      <c r="A50" s="10" t="s">
        <v>33</v>
      </c>
      <c r="B50" s="3" t="s">
        <v>34</v>
      </c>
      <c r="I50" s="68" t="s">
        <v>47</v>
      </c>
      <c r="J50" s="70" t="s">
        <v>67</v>
      </c>
      <c r="K50" s="4"/>
      <c r="L50" s="4"/>
      <c r="M50" s="4"/>
      <c r="N50" s="4"/>
      <c r="U50" s="4"/>
    </row>
    <row r="51" spans="1:21" ht="13.5">
      <c r="A51" s="11"/>
      <c r="B51" s="4" t="s">
        <v>59</v>
      </c>
      <c r="C51" s="4"/>
      <c r="D51" s="4"/>
      <c r="E51" s="4"/>
      <c r="F51" s="4"/>
      <c r="G51" s="4"/>
      <c r="H51" s="4"/>
      <c r="I51" s="24" t="s">
        <v>59</v>
      </c>
      <c r="J51" s="4"/>
      <c r="K51" s="4"/>
      <c r="L51" s="4"/>
      <c r="M51" s="4"/>
      <c r="N51" s="4"/>
      <c r="T51" s="4"/>
      <c r="U51" s="4"/>
    </row>
    <row r="52" spans="1:21" ht="13.5">
      <c r="A52" s="11"/>
      <c r="B52" s="15">
        <f>C35</f>
        <v>0</v>
      </c>
      <c r="C52" s="4" t="s">
        <v>35</v>
      </c>
      <c r="D52" s="15">
        <f>B52/2</f>
        <v>0</v>
      </c>
      <c r="E52" s="4" t="s">
        <v>36</v>
      </c>
      <c r="F52" s="4"/>
      <c r="G52" s="4"/>
      <c r="H52" s="4"/>
      <c r="I52" s="30">
        <f>C37</f>
        <v>0</v>
      </c>
      <c r="J52" s="4" t="s">
        <v>35</v>
      </c>
      <c r="K52" s="15">
        <f>I52/2</f>
        <v>0</v>
      </c>
      <c r="L52" s="4" t="s">
        <v>36</v>
      </c>
      <c r="M52" s="4"/>
      <c r="N52" s="4"/>
      <c r="T52" s="4"/>
      <c r="U52" s="4"/>
    </row>
    <row r="53" spans="1:21" ht="13.5">
      <c r="A53" s="11"/>
      <c r="B53" s="4" t="s">
        <v>74</v>
      </c>
      <c r="C53" s="4"/>
      <c r="D53" s="4"/>
      <c r="E53" s="4"/>
      <c r="F53" s="4"/>
      <c r="G53" s="4"/>
      <c r="H53" s="4"/>
      <c r="I53" s="24" t="s">
        <v>74</v>
      </c>
      <c r="J53" s="4"/>
      <c r="K53" s="4"/>
      <c r="L53" s="4"/>
      <c r="M53" s="4"/>
      <c r="N53" s="4"/>
      <c r="T53" s="4"/>
      <c r="U53" s="4"/>
    </row>
    <row r="54" spans="1:21" ht="13.5">
      <c r="A54" s="11"/>
      <c r="B54" s="15">
        <f>D52</f>
        <v>0</v>
      </c>
      <c r="C54" s="4" t="s">
        <v>37</v>
      </c>
      <c r="D54" s="4"/>
      <c r="E54" s="4"/>
      <c r="F54" s="16">
        <f>B54*0.61/60</f>
        <v>0</v>
      </c>
      <c r="G54" s="4" t="s">
        <v>38</v>
      </c>
      <c r="H54" s="4"/>
      <c r="I54" s="30">
        <f>K52</f>
        <v>0</v>
      </c>
      <c r="J54" s="4" t="s">
        <v>37</v>
      </c>
      <c r="K54" s="4"/>
      <c r="L54" s="4"/>
      <c r="M54" s="16">
        <f>I54*0.61/60</f>
        <v>0</v>
      </c>
      <c r="N54" s="4" t="s">
        <v>38</v>
      </c>
      <c r="T54" s="4"/>
      <c r="U54" s="4"/>
    </row>
    <row r="55" spans="1:21" ht="13.5">
      <c r="A55" s="11"/>
      <c r="B55" s="4" t="s">
        <v>39</v>
      </c>
      <c r="C55" s="4"/>
      <c r="D55" s="4"/>
      <c r="E55" s="4"/>
      <c r="F55" s="4"/>
      <c r="G55" s="4"/>
      <c r="H55" s="4"/>
      <c r="I55" s="24" t="s">
        <v>39</v>
      </c>
      <c r="J55" s="4"/>
      <c r="K55" s="4"/>
      <c r="L55" s="4"/>
      <c r="M55" s="4"/>
      <c r="N55" s="4"/>
      <c r="T55" s="4"/>
      <c r="U55" s="4"/>
    </row>
    <row r="56" spans="1:21" ht="13.5">
      <c r="A56" s="11"/>
      <c r="B56" s="16" t="e">
        <f>C44</f>
        <v>#DIV/0!</v>
      </c>
      <c r="C56" s="4" t="s">
        <v>40</v>
      </c>
      <c r="D56" s="16">
        <f>F54</f>
        <v>0</v>
      </c>
      <c r="E56" s="6" t="s">
        <v>6</v>
      </c>
      <c r="F56" s="15" t="e">
        <f>B56/D56</f>
        <v>#DIV/0!</v>
      </c>
      <c r="G56" s="4" t="s">
        <v>41</v>
      </c>
      <c r="H56" s="4"/>
      <c r="I56" s="31" t="e">
        <f>C46</f>
        <v>#DIV/0!</v>
      </c>
      <c r="J56" s="4" t="s">
        <v>40</v>
      </c>
      <c r="K56" s="16">
        <f>M54</f>
        <v>0</v>
      </c>
      <c r="L56" s="6" t="s">
        <v>6</v>
      </c>
      <c r="M56" s="15" t="e">
        <f>I56/K56</f>
        <v>#DIV/0!</v>
      </c>
      <c r="N56" s="4" t="s">
        <v>41</v>
      </c>
      <c r="T56" s="4"/>
      <c r="U56" s="4"/>
    </row>
    <row r="57" spans="1:21" ht="13.5">
      <c r="A57" s="11"/>
      <c r="B57" s="4" t="s">
        <v>42</v>
      </c>
      <c r="C57" s="4"/>
      <c r="D57" s="4"/>
      <c r="E57" s="4"/>
      <c r="F57" s="4"/>
      <c r="G57" s="4"/>
      <c r="H57" s="4"/>
      <c r="I57" s="24" t="s">
        <v>42</v>
      </c>
      <c r="J57" s="4"/>
      <c r="K57" s="4"/>
      <c r="L57" s="4"/>
      <c r="M57" s="4"/>
      <c r="N57" s="4"/>
      <c r="T57" s="4"/>
      <c r="U57" s="4"/>
    </row>
    <row r="58" spans="1:21" ht="13.5">
      <c r="A58" s="11"/>
      <c r="B58" s="65"/>
      <c r="C58" s="4" t="s">
        <v>43</v>
      </c>
      <c r="D58" s="4"/>
      <c r="E58" s="6">
        <f>B58*1.6</f>
        <v>0</v>
      </c>
      <c r="F58" s="4" t="s">
        <v>38</v>
      </c>
      <c r="G58" s="4"/>
      <c r="H58" s="4"/>
      <c r="I58" s="13"/>
      <c r="J58" s="4" t="s">
        <v>43</v>
      </c>
      <c r="K58" s="4"/>
      <c r="L58" s="6">
        <f>I58*1.6</f>
        <v>0</v>
      </c>
      <c r="M58" s="4" t="s">
        <v>38</v>
      </c>
      <c r="N58" s="4"/>
      <c r="T58" s="4"/>
      <c r="U58" s="4"/>
    </row>
    <row r="59" spans="1:21" ht="13.5">
      <c r="A59" s="11"/>
      <c r="B59" s="5" t="s">
        <v>75</v>
      </c>
      <c r="C59" s="4"/>
      <c r="D59" s="4"/>
      <c r="E59" s="6"/>
      <c r="F59" s="4"/>
      <c r="G59" s="4"/>
      <c r="H59" s="4"/>
      <c r="I59" s="33" t="s">
        <v>75</v>
      </c>
      <c r="J59" s="4"/>
      <c r="K59" s="4"/>
      <c r="L59" s="6"/>
      <c r="M59" s="4"/>
      <c r="N59" s="4"/>
      <c r="T59" s="4"/>
      <c r="U59" s="4"/>
    </row>
    <row r="60" spans="1:21" ht="13.5" customHeight="1">
      <c r="A60" s="28"/>
      <c r="B60" s="29">
        <f>F54</f>
        <v>0</v>
      </c>
      <c r="C60" s="7" t="s">
        <v>44</v>
      </c>
      <c r="D60" s="17">
        <f>E58</f>
        <v>0</v>
      </c>
      <c r="E60" s="7" t="s">
        <v>45</v>
      </c>
      <c r="F60" s="19">
        <f>SUM(B60+D60)</f>
        <v>0</v>
      </c>
      <c r="G60" s="7" t="s">
        <v>38</v>
      </c>
      <c r="H60" s="7"/>
      <c r="I60" s="32">
        <f>M54</f>
        <v>0</v>
      </c>
      <c r="J60" s="7" t="s">
        <v>44</v>
      </c>
      <c r="K60" s="17">
        <f>L58</f>
        <v>0</v>
      </c>
      <c r="L60" s="7" t="s">
        <v>45</v>
      </c>
      <c r="M60" s="19">
        <f>SUM(I60+K60)</f>
        <v>0</v>
      </c>
      <c r="N60" s="7" t="s">
        <v>38</v>
      </c>
      <c r="T60" s="4"/>
      <c r="U60" s="4"/>
    </row>
    <row r="61" spans="1:21" ht="13.5" customHeight="1">
      <c r="A61" s="11"/>
      <c r="B61" s="16"/>
      <c r="C61" s="4"/>
      <c r="D61" s="6"/>
      <c r="E61" s="4"/>
      <c r="F61" s="15"/>
      <c r="G61" s="4"/>
      <c r="H61" s="4"/>
      <c r="I61" s="31"/>
      <c r="J61" s="4"/>
      <c r="K61" s="6"/>
      <c r="L61" s="4"/>
      <c r="M61" s="15"/>
      <c r="N61" s="4"/>
      <c r="T61" s="4"/>
      <c r="U61" s="4"/>
    </row>
    <row r="62" spans="1:21" ht="13.5">
      <c r="A62" s="11"/>
      <c r="B62" s="3" t="s">
        <v>46</v>
      </c>
      <c r="C62" s="69" t="s">
        <v>67</v>
      </c>
      <c r="I62" s="68" t="s">
        <v>48</v>
      </c>
      <c r="J62" s="70" t="s">
        <v>67</v>
      </c>
      <c r="K62" s="4"/>
      <c r="L62" s="4"/>
      <c r="M62" s="4"/>
      <c r="N62" s="4"/>
      <c r="O62" s="4"/>
      <c r="T62" s="4"/>
      <c r="U62" s="4"/>
    </row>
    <row r="63" spans="1:21" ht="13.5">
      <c r="A63" s="11"/>
      <c r="B63" s="4" t="s">
        <v>59</v>
      </c>
      <c r="C63" s="4"/>
      <c r="D63" s="4"/>
      <c r="E63" s="4"/>
      <c r="F63" s="4"/>
      <c r="G63" s="4"/>
      <c r="H63" s="4"/>
      <c r="I63" s="24" t="s">
        <v>59</v>
      </c>
      <c r="J63" s="4"/>
      <c r="K63" s="4"/>
      <c r="L63" s="4"/>
      <c r="M63" s="4"/>
      <c r="N63" s="4"/>
      <c r="T63" s="4"/>
      <c r="U63" s="4"/>
    </row>
    <row r="64" spans="1:21" ht="13.5">
      <c r="A64" s="11"/>
      <c r="B64" s="15">
        <f>C36</f>
        <v>0</v>
      </c>
      <c r="C64" s="4" t="s">
        <v>35</v>
      </c>
      <c r="D64" s="15">
        <f>B64/2</f>
        <v>0</v>
      </c>
      <c r="E64" s="4" t="s">
        <v>36</v>
      </c>
      <c r="F64" s="4"/>
      <c r="G64" s="4"/>
      <c r="H64" s="4"/>
      <c r="I64" s="30">
        <f>C38</f>
        <v>0</v>
      </c>
      <c r="J64" s="4" t="s">
        <v>35</v>
      </c>
      <c r="K64" s="15">
        <f>I64/2</f>
        <v>0</v>
      </c>
      <c r="L64" s="4" t="s">
        <v>36</v>
      </c>
      <c r="M64" s="4"/>
      <c r="N64" s="4"/>
      <c r="Q64" s="15"/>
      <c r="R64" s="4"/>
      <c r="S64" s="4"/>
      <c r="T64" s="4"/>
      <c r="U64" s="4"/>
    </row>
    <row r="65" spans="1:21" ht="13.5">
      <c r="A65" s="11"/>
      <c r="B65" s="4" t="s">
        <v>74</v>
      </c>
      <c r="C65" s="4"/>
      <c r="D65" s="4"/>
      <c r="E65" s="4"/>
      <c r="F65" s="4"/>
      <c r="G65" s="4"/>
      <c r="H65" s="4"/>
      <c r="I65" s="24" t="s">
        <v>74</v>
      </c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1:21" ht="13.5">
      <c r="A66" s="11"/>
      <c r="B66" s="15">
        <f>D64</f>
        <v>0</v>
      </c>
      <c r="C66" s="4" t="s">
        <v>37</v>
      </c>
      <c r="D66" s="4"/>
      <c r="E66" s="4"/>
      <c r="F66" s="16">
        <f>B66*0.61/60</f>
        <v>0</v>
      </c>
      <c r="G66" s="4" t="s">
        <v>38</v>
      </c>
      <c r="H66" s="4"/>
      <c r="I66" s="30">
        <f>K64</f>
        <v>0</v>
      </c>
      <c r="J66" s="4" t="s">
        <v>37</v>
      </c>
      <c r="K66" s="4"/>
      <c r="L66" s="4"/>
      <c r="M66" s="16">
        <f>I66*0.61/60</f>
        <v>0</v>
      </c>
      <c r="N66" s="4" t="s">
        <v>38</v>
      </c>
      <c r="Q66" s="4"/>
      <c r="R66" s="4"/>
      <c r="S66" s="16"/>
      <c r="T66" s="4"/>
      <c r="U66" s="4"/>
    </row>
    <row r="67" spans="1:21" ht="13.5">
      <c r="A67" s="11"/>
      <c r="B67" s="4" t="s">
        <v>39</v>
      </c>
      <c r="C67" s="4"/>
      <c r="D67" s="4"/>
      <c r="E67" s="4"/>
      <c r="F67" s="4"/>
      <c r="G67" s="4"/>
      <c r="H67" s="4"/>
      <c r="I67" s="24" t="s">
        <v>39</v>
      </c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1:21" ht="13.5">
      <c r="A68" s="11"/>
      <c r="B68" s="16" t="e">
        <f>B56</f>
        <v>#DIV/0!</v>
      </c>
      <c r="C68" s="4" t="s">
        <v>40</v>
      </c>
      <c r="D68" s="16">
        <f>F66</f>
        <v>0</v>
      </c>
      <c r="E68" s="6" t="s">
        <v>6</v>
      </c>
      <c r="F68" s="15" t="e">
        <f>B68/D68</f>
        <v>#DIV/0!</v>
      </c>
      <c r="G68" s="4" t="s">
        <v>41</v>
      </c>
      <c r="H68" s="4"/>
      <c r="I68" s="31" t="e">
        <f>I56</f>
        <v>#DIV/0!</v>
      </c>
      <c r="J68" s="4" t="s">
        <v>40</v>
      </c>
      <c r="K68" s="16">
        <f>M66</f>
        <v>0</v>
      </c>
      <c r="L68" s="6" t="s">
        <v>6</v>
      </c>
      <c r="M68" s="15" t="e">
        <f>I68/K68</f>
        <v>#DIV/0!</v>
      </c>
      <c r="N68" s="4" t="s">
        <v>41</v>
      </c>
      <c r="Q68" s="16"/>
      <c r="R68" s="6"/>
      <c r="S68" s="15"/>
      <c r="T68" s="4"/>
      <c r="U68" s="4"/>
    </row>
    <row r="69" spans="1:21" ht="13.5">
      <c r="A69" s="11"/>
      <c r="B69" s="4" t="s">
        <v>42</v>
      </c>
      <c r="C69" s="4"/>
      <c r="D69" s="4"/>
      <c r="E69" s="4"/>
      <c r="F69" s="4"/>
      <c r="G69" s="4"/>
      <c r="H69" s="4"/>
      <c r="I69" s="24" t="s">
        <v>42</v>
      </c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1:21" ht="13.5">
      <c r="A70" s="11"/>
      <c r="B70" s="65"/>
      <c r="C70" s="4" t="s">
        <v>43</v>
      </c>
      <c r="D70" s="4"/>
      <c r="E70" s="6">
        <f>B70*1.6</f>
        <v>0</v>
      </c>
      <c r="F70" s="4" t="s">
        <v>38</v>
      </c>
      <c r="G70" s="4"/>
      <c r="H70" s="4"/>
      <c r="I70" s="13"/>
      <c r="J70" s="4" t="s">
        <v>43</v>
      </c>
      <c r="K70" s="4"/>
      <c r="L70" s="6">
        <f>I70*1.6</f>
        <v>0</v>
      </c>
      <c r="M70" s="4" t="s">
        <v>38</v>
      </c>
      <c r="N70" s="4"/>
      <c r="Q70" s="4"/>
      <c r="R70" s="6"/>
      <c r="S70" s="4"/>
      <c r="T70" s="4"/>
      <c r="U70" s="4"/>
    </row>
    <row r="71" spans="1:21" ht="13.5">
      <c r="A71" s="11"/>
      <c r="B71" s="5" t="s">
        <v>75</v>
      </c>
      <c r="C71" s="4"/>
      <c r="D71" s="4"/>
      <c r="E71" s="6"/>
      <c r="F71" s="4"/>
      <c r="G71" s="4"/>
      <c r="H71" s="4"/>
      <c r="I71" s="33" t="s">
        <v>75</v>
      </c>
      <c r="J71" s="4"/>
      <c r="K71" s="4"/>
      <c r="L71" s="6"/>
      <c r="M71" s="4"/>
      <c r="N71" s="4"/>
      <c r="Q71" s="6"/>
      <c r="R71" s="4"/>
      <c r="S71" s="15"/>
      <c r="T71" s="4"/>
      <c r="U71" s="4"/>
    </row>
    <row r="72" spans="1:21" ht="13.5">
      <c r="A72" s="28"/>
      <c r="B72" s="29">
        <f>F66</f>
        <v>0</v>
      </c>
      <c r="C72" s="7" t="s">
        <v>44</v>
      </c>
      <c r="D72" s="17">
        <f>E70</f>
        <v>0</v>
      </c>
      <c r="E72" s="7" t="s">
        <v>45</v>
      </c>
      <c r="F72" s="19">
        <f>SUM(B72+D72)</f>
        <v>0</v>
      </c>
      <c r="G72" s="7" t="s">
        <v>38</v>
      </c>
      <c r="H72" s="7"/>
      <c r="I72" s="32">
        <f>M66</f>
        <v>0</v>
      </c>
      <c r="J72" s="7" t="s">
        <v>44</v>
      </c>
      <c r="K72" s="17">
        <f>L70</f>
        <v>0</v>
      </c>
      <c r="L72" s="7" t="s">
        <v>45</v>
      </c>
      <c r="M72" s="19">
        <f>SUM(I72+K72)</f>
        <v>0</v>
      </c>
      <c r="N72" s="7" t="s">
        <v>38</v>
      </c>
      <c r="P72" s="4"/>
      <c r="Q72" s="6"/>
      <c r="R72" s="4"/>
      <c r="S72" s="15"/>
      <c r="T72" s="4"/>
      <c r="U72" s="4"/>
    </row>
    <row r="73" spans="1:21" ht="13.5">
      <c r="A73" s="11"/>
      <c r="B73" s="16"/>
      <c r="C73" s="4"/>
      <c r="D73" s="6"/>
      <c r="E73" s="4"/>
      <c r="F73" s="15"/>
      <c r="G73" s="4"/>
      <c r="H73" s="4"/>
      <c r="I73" s="16"/>
      <c r="J73" s="4"/>
      <c r="K73" s="6"/>
      <c r="L73" s="4"/>
      <c r="M73" s="15"/>
      <c r="N73" s="4"/>
      <c r="P73" s="4"/>
      <c r="Q73" s="6"/>
      <c r="R73" s="4"/>
      <c r="S73" s="15"/>
      <c r="T73" s="4"/>
      <c r="U73" s="4"/>
    </row>
    <row r="74" spans="1:21" ht="13.5">
      <c r="A74" s="11"/>
      <c r="B74" s="16"/>
      <c r="C74" s="4"/>
      <c r="D74" s="6"/>
      <c r="E74" s="4"/>
      <c r="F74" s="15"/>
      <c r="G74" s="4"/>
      <c r="H74" s="4"/>
      <c r="I74" s="16"/>
      <c r="J74" s="4"/>
      <c r="K74" s="6"/>
      <c r="L74" s="4"/>
      <c r="M74" s="15"/>
      <c r="N74" s="4"/>
      <c r="P74" s="4"/>
      <c r="Q74" s="6"/>
      <c r="R74" s="4"/>
      <c r="S74" s="15"/>
      <c r="T74" s="4"/>
      <c r="U74" s="4"/>
    </row>
    <row r="75" spans="1:20" ht="6" customHeight="1">
      <c r="A75" s="2"/>
      <c r="Q75" s="4"/>
      <c r="R75" s="4"/>
      <c r="S75" s="4"/>
      <c r="T75" s="4"/>
    </row>
    <row r="76" spans="1:13" ht="13.5">
      <c r="A76" s="20" t="s">
        <v>77</v>
      </c>
      <c r="B76" s="21"/>
      <c r="C76" s="22"/>
      <c r="D76" s="21"/>
      <c r="E76" s="22"/>
      <c r="F76" s="21"/>
      <c r="G76" s="21"/>
      <c r="H76" s="21"/>
      <c r="I76" s="21"/>
      <c r="J76" s="21"/>
      <c r="K76" s="21"/>
      <c r="L76" s="21"/>
      <c r="M76" s="23"/>
    </row>
    <row r="77" spans="1:13" ht="13.5">
      <c r="A77" s="24"/>
      <c r="B77" s="4"/>
      <c r="C77" s="6"/>
      <c r="D77" s="4"/>
      <c r="E77" s="6"/>
      <c r="F77" s="4"/>
      <c r="G77" s="4"/>
      <c r="H77" s="4"/>
      <c r="I77" s="4"/>
      <c r="J77" s="4"/>
      <c r="K77" s="4"/>
      <c r="L77" s="4"/>
      <c r="M77" s="25"/>
    </row>
    <row r="78" spans="1:13" ht="13.5">
      <c r="A78" s="26" t="s">
        <v>68</v>
      </c>
      <c r="B78" s="7"/>
      <c r="C78" s="7"/>
      <c r="D78" s="6" t="s">
        <v>69</v>
      </c>
      <c r="F78" s="7"/>
      <c r="G78" s="7"/>
      <c r="H78" s="4"/>
      <c r="I78" s="4" t="s">
        <v>70</v>
      </c>
      <c r="K78" s="4" t="s">
        <v>71</v>
      </c>
      <c r="L78" s="4"/>
      <c r="M78" s="25"/>
    </row>
    <row r="79" spans="1:13" ht="13.5">
      <c r="A79" s="26"/>
      <c r="B79" s="7"/>
      <c r="C79" s="17"/>
      <c r="D79" s="7"/>
      <c r="E79" s="17"/>
      <c r="F79" s="7"/>
      <c r="G79" s="7"/>
      <c r="H79" s="7"/>
      <c r="I79" s="7"/>
      <c r="J79" s="7"/>
      <c r="K79" s="7"/>
      <c r="L79" s="7"/>
      <c r="M79" s="27"/>
    </row>
  </sheetData>
  <sheetProtection/>
  <printOptions/>
  <pageMargins left="0.5" right="0.5" top="0.5" bottom="0.5" header="0.5" footer="0.5"/>
  <pageSetup fitToHeight="1" fitToWidth="1" horizontalDpi="600" verticalDpi="600" orientation="portrait" scale="71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Weed Ecology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Maxwell</dc:creator>
  <cp:keywords/>
  <dc:description/>
  <cp:lastModifiedBy>Christine L Hansen</cp:lastModifiedBy>
  <cp:lastPrinted>2001-12-07T17:57:22Z</cp:lastPrinted>
  <dcterms:created xsi:type="dcterms:W3CDTF">2000-10-20T02:38:17Z</dcterms:created>
  <dcterms:modified xsi:type="dcterms:W3CDTF">2016-03-31T17:09:57Z</dcterms:modified>
  <cp:category/>
  <cp:version/>
  <cp:contentType/>
  <cp:contentStatus/>
</cp:coreProperties>
</file>