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2" windowHeight="10428" activeTab="0"/>
  </bookViews>
  <sheets>
    <sheet name="Non-Level" sheetId="1" r:id="rId1"/>
  </sheets>
  <definedNames/>
  <calcPr fullCalcOnLoad="1"/>
</workbook>
</file>

<file path=xl/sharedStrings.xml><?xml version="1.0" encoding="utf-8"?>
<sst xmlns="http://schemas.openxmlformats.org/spreadsheetml/2006/main" count="297" uniqueCount="129">
  <si>
    <t>Elevation</t>
  </si>
  <si>
    <t>Highest elevation - lowest elevation:</t>
  </si>
  <si>
    <t>-</t>
  </si>
  <si>
    <t>=</t>
  </si>
  <si>
    <t>feet</t>
  </si>
  <si>
    <t>] =</t>
  </si>
  <si>
    <t>gpm</t>
  </si>
  <si>
    <t>(</t>
  </si>
  <si>
    <t>gallons</t>
  </si>
  <si>
    <t>Gallons / length =</t>
  </si>
  <si>
    <t>Flow =</t>
  </si>
  <si>
    <t>ft</t>
  </si>
  <si>
    <t>ft =</t>
  </si>
  <si>
    <t>Pres</t>
  </si>
  <si>
    <t>Perf</t>
  </si>
  <si>
    <t>Diameter</t>
  </si>
  <si>
    <t>ft - 2ft) / (</t>
  </si>
  <si>
    <t>ft x</t>
  </si>
  <si>
    <t>perfs - 1) =</t>
  </si>
  <si>
    <t>Total =</t>
  </si>
  <si>
    <t>1.</t>
  </si>
  <si>
    <t>2.</t>
  </si>
  <si>
    <t>3.</t>
  </si>
  <si>
    <t>ft  =</t>
  </si>
  <si>
    <t>4.</t>
  </si>
  <si>
    <t>5.</t>
  </si>
  <si>
    <t>6.</t>
  </si>
  <si>
    <t>Spacing</t>
  </si>
  <si>
    <t>7.</t>
  </si>
  <si>
    <t>gpm    /</t>
  </si>
  <si>
    <t>gpm/ ft</t>
  </si>
  <si>
    <t>8.</t>
  </si>
  <si>
    <t>gpm/ft    =</t>
  </si>
  <si>
    <t>gpm  /</t>
  </si>
  <si>
    <t xml:space="preserve"> gpm =</t>
  </si>
  <si>
    <t>9.</t>
  </si>
  <si>
    <t>Pipe Size</t>
  </si>
  <si>
    <t>Perf Size</t>
  </si>
  <si>
    <t xml:space="preserve">                                   </t>
  </si>
  <si>
    <t xml:space="preserve"> (signature) </t>
  </si>
  <si>
    <t>(license #)</t>
  </si>
  <si>
    <t>________________(date)</t>
  </si>
  <si>
    <t>Flow = number of perforations x flow rate</t>
  </si>
  <si>
    <t>perf     x</t>
  </si>
  <si>
    <t>GPM = length of pipe x gallons per minute per foot (7)</t>
  </si>
  <si>
    <t># of Perfs = GPM  / flow rate(5.2)</t>
  </si>
  <si>
    <r>
      <t># of Perfs</t>
    </r>
    <r>
      <rPr>
        <i/>
        <sz val="10"/>
        <rFont val="Arial"/>
        <family val="2"/>
      </rPr>
      <t xml:space="preserve"> (Check figure E-4)</t>
    </r>
  </si>
  <si>
    <t>Spacing = (Length - 2 feet) / (Number of perfs -1)</t>
  </si>
  <si>
    <t>I hereby certify that I have completed this work in accordance with all applicable ordinances, rules and laws</t>
  </si>
  <si>
    <r>
      <t># of Perfs</t>
    </r>
    <r>
      <rPr>
        <i/>
        <sz val="10"/>
        <rFont val="Arial"/>
        <family val="2"/>
      </rPr>
      <t xml:space="preserve"> </t>
    </r>
  </si>
  <si>
    <t>[(</t>
  </si>
  <si>
    <t xml:space="preserve">ft - 2ft)  /   </t>
  </si>
  <si>
    <t>ft]+1  =</t>
  </si>
  <si>
    <t>10.  Summary</t>
  </si>
  <si>
    <t>Number of perforations = [(length of pipe - 2)/spacing] +1</t>
  </si>
  <si>
    <t>E-6 Perforation Discharge in GPM</t>
  </si>
  <si>
    <t>Pressure</t>
  </si>
  <si>
    <t>Head</t>
  </si>
  <si>
    <t>Perforation Diameter in inches</t>
  </si>
  <si>
    <t>1/8</t>
  </si>
  <si>
    <t>3/16</t>
  </si>
  <si>
    <t>7/32</t>
  </si>
  <si>
    <t>1/4</t>
  </si>
  <si>
    <t>1.13</t>
  </si>
  <si>
    <t>1.26</t>
  </si>
  <si>
    <t>1.04</t>
  </si>
  <si>
    <t>1.17</t>
  </si>
  <si>
    <t>1.28</t>
  </si>
  <si>
    <t>1.47</t>
  </si>
  <si>
    <t>E-4 Maximum Number of 1/4 inch perforations</t>
  </si>
  <si>
    <t>per lateral to guarantee &lt;10% discharge variation</t>
  </si>
  <si>
    <t>E-20 Volume of Liquid in Pipe</t>
  </si>
  <si>
    <t>Pipe Diameter</t>
  </si>
  <si>
    <t>Liquid per foot</t>
  </si>
  <si>
    <t>inches</t>
  </si>
  <si>
    <t>Length of pipe</t>
  </si>
  <si>
    <t>This worksheet can not be used if greater than 5 feet.  Design must be modified or valving must be used to equalize flow.</t>
  </si>
  <si>
    <t>Calculate pressure head for each lateral</t>
  </si>
  <si>
    <t>Enter each system lateral elevation and length in order of highest to lowest elevation</t>
  </si>
  <si>
    <t>Calculate change in elevation over the laterals.</t>
  </si>
  <si>
    <t>Lateral 1</t>
  </si>
  <si>
    <t>Lateral 2</t>
  </si>
  <si>
    <t>Lateral 3</t>
  </si>
  <si>
    <t>Lateral 4</t>
  </si>
  <si>
    <t>Lateral 5</t>
  </si>
  <si>
    <t>Calculate the gallons per minute per foot for Lateral 1</t>
  </si>
  <si>
    <t>This value will then be used to make sure the gallon per minute per foot is equivalent in each lateral.</t>
  </si>
  <si>
    <t># of Perfs = GPM  / flow rate(5.3)</t>
  </si>
  <si>
    <t># of Perfs = GPM  / flow rate(5.4)</t>
  </si>
  <si>
    <t># of Perfs = GPM  / flow rate(5.5)</t>
  </si>
  <si>
    <t>Amount per Dose should be 4-5 times this.</t>
  </si>
  <si>
    <t xml:space="preserve">Balance flows for other lengths, spacing, or size.  </t>
  </si>
  <si>
    <t>(feet)</t>
  </si>
  <si>
    <t>1 in</t>
  </si>
  <si>
    <t>1.25 in</t>
  </si>
  <si>
    <t>1.5 in</t>
  </si>
  <si>
    <t>2.0 in</t>
  </si>
  <si>
    <t>(in)</t>
  </si>
  <si>
    <t>Pipe Length</t>
  </si>
  <si>
    <t>(ft)</t>
  </si>
  <si>
    <t xml:space="preserve">Total Volume </t>
  </si>
  <si>
    <t>to Fill (gal)</t>
  </si>
  <si>
    <t>This is the total volume to fill the laterals</t>
  </si>
  <si>
    <t>gpm for Lateral 1</t>
  </si>
  <si>
    <t xml:space="preserve">Univeristy of Minnesota </t>
  </si>
  <si>
    <r>
      <t xml:space="preserve">Determine flow rate per hole </t>
    </r>
    <r>
      <rPr>
        <i/>
        <sz val="10"/>
        <rFont val="Arial"/>
        <family val="2"/>
      </rPr>
      <t>(See figure E-6)</t>
    </r>
    <r>
      <rPr>
        <b/>
        <i/>
        <sz val="10"/>
        <rFont val="Arial"/>
        <family val="2"/>
      </rPr>
      <t xml:space="preserve">. </t>
    </r>
  </si>
  <si>
    <r>
      <t xml:space="preserve">Calculate flow in gallons per minute for Lateral 1 - </t>
    </r>
    <r>
      <rPr>
        <i/>
        <sz val="10"/>
        <rFont val="Arial"/>
        <family val="2"/>
      </rPr>
      <t>Select a spacing and enter in box.</t>
    </r>
  </si>
  <si>
    <r>
      <t>perforations</t>
    </r>
    <r>
      <rPr>
        <i/>
        <sz val="10"/>
        <rFont val="Arial"/>
        <family val="2"/>
      </rPr>
      <t xml:space="preserve"> (Check figure E-4 to make sure it is ok)</t>
    </r>
  </si>
  <si>
    <t>Select a perforation diameter and the corresponding gallons per minute interpolating as needed.</t>
  </si>
  <si>
    <t>If you end up with a large spacing ( 5' is max) lower the initial spacing in #6 or the perf size in #5.</t>
  </si>
  <si>
    <t>Calculate total gpm for system - the total GPM need from the pump</t>
  </si>
  <si>
    <t>Non-Level Pressure Ditribution Worksheet</t>
  </si>
  <si>
    <t>Calculate the Total Head = head at orifices (either 1 or 2 ft) + change in elevation(2)</t>
  </si>
  <si>
    <t>ft      +</t>
  </si>
  <si>
    <t>Enter 1 ft if design if for a single family home or 2 ft for anything else (min design pressure head at  perforation)</t>
  </si>
  <si>
    <t xml:space="preserve">+  [E1 - E2]  = </t>
  </si>
  <si>
    <t xml:space="preserve">+  [E1 - E3]  = </t>
  </si>
  <si>
    <t>+  [E1 - E4]  =</t>
  </si>
  <si>
    <t xml:space="preserve">+  [E1 - E5]  = </t>
  </si>
  <si>
    <t xml:space="preserve">   +      [</t>
  </si>
  <si>
    <t>Enter the minimum pipe size that allows for even distribution and the volume of liquid in the pope (E-20).</t>
  </si>
  <si>
    <t>(gal/ft)</t>
  </si>
  <si>
    <t xml:space="preserve">   gpm   =</t>
  </si>
  <si>
    <t>Lateral 6</t>
  </si>
  <si>
    <t>Pipe Vol.</t>
  </si>
  <si>
    <t>Elevation =</t>
  </si>
  <si>
    <t>2. For all other laterals the pressure head is calculated as baseline head plus the change in elevation from Lateral 1.</t>
  </si>
  <si>
    <t>1. Highest Trench Elevation (E1) the Head = 1 or 2 feet (baseline head)</t>
  </si>
  <si>
    <t xml:space="preserve">Total     =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</si>
</sst>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</numFmts>
  <fonts count="48">
    <font>
      <sz val="10"/>
      <name val="Arial"/>
      <family val="0"/>
    </font>
    <font>
      <b/>
      <sz val="14"/>
      <name val="Arial"/>
      <family val="2"/>
    </font>
    <font>
      <sz val="10"/>
      <name val="Math5Mono"/>
      <family val="0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9.3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u val="single"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164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4" fillId="0" borderId="1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3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/>
    </xf>
    <xf numFmtId="49" fontId="3" fillId="0" borderId="10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49" fontId="3" fillId="0" borderId="20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2" fontId="4" fillId="0" borderId="13" xfId="0" applyNumberFormat="1" applyFont="1" applyBorder="1" applyAlignment="1">
      <alignment horizontal="left"/>
    </xf>
    <xf numFmtId="2" fontId="4" fillId="0" borderId="18" xfId="0" applyNumberFormat="1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0" xfId="0" applyFont="1" applyAlignment="1">
      <alignment horizontal="right"/>
    </xf>
    <xf numFmtId="164" fontId="0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49" fontId="0" fillId="0" borderId="14" xfId="0" applyNumberFormat="1" applyBorder="1" applyAlignment="1">
      <alignment horizontal="center"/>
    </xf>
    <xf numFmtId="49" fontId="0" fillId="0" borderId="14" xfId="0" applyNumberFormat="1" applyBorder="1" applyAlignment="1">
      <alignment horizontal="right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right"/>
    </xf>
    <xf numFmtId="2" fontId="0" fillId="0" borderId="14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33" borderId="16" xfId="0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right"/>
    </xf>
    <xf numFmtId="2" fontId="0" fillId="33" borderId="0" xfId="0" applyNumberFormat="1" applyFont="1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164" fontId="0" fillId="33" borderId="24" xfId="0" applyNumberFormat="1" applyFill="1" applyBorder="1" applyAlignment="1">
      <alignment horizontal="center"/>
    </xf>
    <xf numFmtId="1" fontId="0" fillId="33" borderId="24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Alignment="1">
      <alignment horizontal="right"/>
    </xf>
    <xf numFmtId="164" fontId="0" fillId="33" borderId="12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/>
    </xf>
    <xf numFmtId="164" fontId="0" fillId="33" borderId="20" xfId="0" applyNumberForma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164" fontId="0" fillId="33" borderId="0" xfId="0" applyNumberFormat="1" applyFill="1" applyBorder="1" applyAlignment="1">
      <alignment horizontal="right"/>
    </xf>
    <xf numFmtId="0" fontId="8" fillId="33" borderId="16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33" borderId="16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6" xfId="0" applyBorder="1" applyAlignment="1">
      <alignment/>
    </xf>
    <xf numFmtId="164" fontId="0" fillId="33" borderId="17" xfId="0" applyNumberFormat="1" applyFill="1" applyBorder="1" applyAlignment="1">
      <alignment horizontal="center"/>
    </xf>
    <xf numFmtId="0" fontId="11" fillId="0" borderId="0" xfId="0" applyFont="1" applyAlignment="1">
      <alignment/>
    </xf>
    <xf numFmtId="49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1" fontId="0" fillId="33" borderId="0" xfId="0" applyNumberFormat="1" applyFill="1" applyBorder="1" applyAlignment="1">
      <alignment horizontal="center"/>
    </xf>
    <xf numFmtId="49" fontId="0" fillId="33" borderId="0" xfId="0" applyNumberFormat="1" applyFill="1" applyAlignment="1">
      <alignment/>
    </xf>
    <xf numFmtId="49" fontId="0" fillId="0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33" borderId="18" xfId="0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 horizontal="center"/>
    </xf>
    <xf numFmtId="49" fontId="0" fillId="33" borderId="0" xfId="0" applyNumberFormat="1" applyFill="1" applyBorder="1" applyAlignment="1">
      <alignment/>
    </xf>
    <xf numFmtId="0" fontId="0" fillId="33" borderId="0" xfId="0" applyFont="1" applyFill="1" applyAlignment="1">
      <alignment/>
    </xf>
    <xf numFmtId="2" fontId="0" fillId="33" borderId="10" xfId="0" applyNumberFormat="1" applyFill="1" applyBorder="1" applyAlignment="1">
      <alignment horizontal="center"/>
    </xf>
    <xf numFmtId="164" fontId="0" fillId="33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2" fontId="0" fillId="0" borderId="10" xfId="0" applyNumberFormat="1" applyBorder="1" applyAlignment="1">
      <alignment horizontal="left" indent="1"/>
    </xf>
    <xf numFmtId="2" fontId="0" fillId="0" borderId="10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7" xfId="0" applyFill="1" applyBorder="1" applyAlignment="1">
      <alignment horizontal="right"/>
    </xf>
    <xf numFmtId="164" fontId="0" fillId="33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1" fontId="0" fillId="33" borderId="16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1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3</xdr:col>
      <xdr:colOff>571500</xdr:colOff>
      <xdr:row>2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85725" y="0"/>
          <a:ext cx="1838325" cy="495300"/>
          <a:chOff x="407" y="3"/>
          <a:chExt cx="167" cy="7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7" y="9"/>
            <a:ext cx="151" cy="66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Rectangle 3"/>
          <xdr:cNvSpPr>
            <a:spLocks/>
          </xdr:cNvSpPr>
        </xdr:nvSpPr>
        <xdr:spPr>
          <a:xfrm>
            <a:off x="557" y="3"/>
            <a:ext cx="17" cy="7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showGridLines="0" tabSelected="1" view="pageBreakPreview" zoomScaleNormal="85" zoomScaleSheetLayoutView="100" zoomScalePageLayoutView="0" workbookViewId="0" topLeftCell="A1">
      <selection activeCell="T97" sqref="T97"/>
    </sheetView>
  </sheetViews>
  <sheetFormatPr defaultColWidth="9.140625" defaultRowHeight="12.75"/>
  <cols>
    <col min="1" max="1" width="2.7109375" style="27" customWidth="1"/>
    <col min="2" max="2" width="7.8515625" style="0" customWidth="1"/>
    <col min="3" max="3" width="9.7109375" style="0" customWidth="1"/>
    <col min="4" max="4" width="9.8515625" style="4" customWidth="1"/>
    <col min="5" max="5" width="4.00390625" style="4" customWidth="1"/>
    <col min="6" max="6" width="7.00390625" style="0" customWidth="1"/>
    <col min="7" max="7" width="6.57421875" style="0" customWidth="1"/>
    <col min="8" max="8" width="5.28125" style="0" customWidth="1"/>
    <col min="9" max="9" width="7.28125" style="0" customWidth="1"/>
    <col min="10" max="10" width="6.421875" style="0" customWidth="1"/>
    <col min="11" max="11" width="7.00390625" style="0" customWidth="1"/>
    <col min="12" max="12" width="10.140625" style="0" customWidth="1"/>
    <col min="13" max="13" width="7.8515625" style="0" customWidth="1"/>
    <col min="14" max="14" width="7.57421875" style="0" customWidth="1"/>
    <col min="15" max="15" width="4.00390625" style="15" customWidth="1"/>
    <col min="16" max="16" width="7.00390625" style="0" customWidth="1"/>
  </cols>
  <sheetData>
    <row r="1" spans="5:15" s="5" customFormat="1" ht="18">
      <c r="E1" s="165" t="s">
        <v>104</v>
      </c>
      <c r="F1" s="14"/>
      <c r="O1" s="94"/>
    </row>
    <row r="2" spans="5:6" ht="18">
      <c r="E2" s="166" t="s">
        <v>111</v>
      </c>
      <c r="F2" s="10"/>
    </row>
    <row r="3" ht="9.75" customHeight="1">
      <c r="D3" s="164"/>
    </row>
    <row r="4" spans="1:15" s="9" customFormat="1" ht="12.75">
      <c r="A4" s="26" t="s">
        <v>20</v>
      </c>
      <c r="B4" s="9" t="s">
        <v>78</v>
      </c>
      <c r="D4" s="13"/>
      <c r="E4" s="13"/>
      <c r="O4" s="17"/>
    </row>
    <row r="5" spans="3:14" ht="12.75">
      <c r="C5" s="21" t="s">
        <v>80</v>
      </c>
      <c r="D5" s="196" t="s">
        <v>125</v>
      </c>
      <c r="E5" s="197"/>
      <c r="F5" s="30"/>
      <c r="G5" t="s">
        <v>11</v>
      </c>
      <c r="H5" s="196" t="s">
        <v>75</v>
      </c>
      <c r="I5" s="197"/>
      <c r="J5" s="31"/>
      <c r="K5" t="s">
        <v>11</v>
      </c>
      <c r="L5" s="15"/>
      <c r="M5" s="15"/>
      <c r="N5" s="15"/>
    </row>
    <row r="6" spans="2:14" ht="12.75">
      <c r="B6" s="134"/>
      <c r="C6" s="135" t="s">
        <v>81</v>
      </c>
      <c r="D6" s="198" t="s">
        <v>125</v>
      </c>
      <c r="E6" s="199"/>
      <c r="F6" s="137"/>
      <c r="G6" s="134" t="s">
        <v>11</v>
      </c>
      <c r="H6" s="198" t="s">
        <v>75</v>
      </c>
      <c r="I6" s="199"/>
      <c r="J6" s="138"/>
      <c r="K6" s="134" t="s">
        <v>11</v>
      </c>
      <c r="L6" s="42"/>
      <c r="M6" s="15"/>
      <c r="N6" s="15"/>
    </row>
    <row r="7" spans="3:14" ht="12.75">
      <c r="C7" s="21" t="s">
        <v>82</v>
      </c>
      <c r="D7" s="196" t="s">
        <v>125</v>
      </c>
      <c r="E7" s="197"/>
      <c r="F7" s="61"/>
      <c r="G7" t="s">
        <v>11</v>
      </c>
      <c r="H7" s="196" t="s">
        <v>75</v>
      </c>
      <c r="I7" s="197"/>
      <c r="J7" s="31"/>
      <c r="K7" t="s">
        <v>11</v>
      </c>
      <c r="L7" s="42"/>
      <c r="M7" s="15"/>
      <c r="N7" s="15"/>
    </row>
    <row r="8" spans="2:14" ht="12.75">
      <c r="B8" s="134"/>
      <c r="C8" s="135" t="s">
        <v>83</v>
      </c>
      <c r="D8" s="198" t="s">
        <v>125</v>
      </c>
      <c r="E8" s="199"/>
      <c r="F8" s="137"/>
      <c r="G8" s="134" t="s">
        <v>11</v>
      </c>
      <c r="H8" s="198" t="s">
        <v>75</v>
      </c>
      <c r="I8" s="199"/>
      <c r="J8" s="138"/>
      <c r="K8" s="134" t="s">
        <v>11</v>
      </c>
      <c r="L8" s="42"/>
      <c r="M8" s="15"/>
      <c r="N8" s="15"/>
    </row>
    <row r="9" spans="3:14" ht="12.75">
      <c r="C9" s="21" t="s">
        <v>84</v>
      </c>
      <c r="D9" s="196" t="s">
        <v>125</v>
      </c>
      <c r="E9" s="197"/>
      <c r="F9" s="61"/>
      <c r="G9" t="s">
        <v>11</v>
      </c>
      <c r="H9" s="196" t="s">
        <v>75</v>
      </c>
      <c r="I9" s="197"/>
      <c r="J9" s="32"/>
      <c r="K9" t="s">
        <v>11</v>
      </c>
      <c r="L9" s="42"/>
      <c r="M9" s="15"/>
      <c r="N9" s="15"/>
    </row>
    <row r="10" spans="2:14" ht="12.75">
      <c r="B10" s="134"/>
      <c r="C10" s="135" t="s">
        <v>123</v>
      </c>
      <c r="D10" s="198" t="s">
        <v>125</v>
      </c>
      <c r="E10" s="199"/>
      <c r="F10" s="137"/>
      <c r="G10" s="134" t="s">
        <v>11</v>
      </c>
      <c r="H10" s="198" t="s">
        <v>75</v>
      </c>
      <c r="I10" s="199"/>
      <c r="J10" s="178"/>
      <c r="K10" s="134" t="s">
        <v>11</v>
      </c>
      <c r="L10" s="42"/>
      <c r="M10" s="15"/>
      <c r="N10" s="15"/>
    </row>
    <row r="12" spans="1:15" s="9" customFormat="1" ht="12.75">
      <c r="A12" s="26" t="s">
        <v>21</v>
      </c>
      <c r="B12" s="9" t="s">
        <v>79</v>
      </c>
      <c r="D12" s="13"/>
      <c r="E12" s="13"/>
      <c r="O12" s="17"/>
    </row>
    <row r="13" spans="2:12" ht="12.75">
      <c r="B13" t="s">
        <v>1</v>
      </c>
      <c r="G13" s="25">
        <f>MAX(F5:F10)</f>
        <v>0</v>
      </c>
      <c r="H13" s="3" t="s">
        <v>2</v>
      </c>
      <c r="I13" s="25">
        <f>MIN(F5:F10)</f>
        <v>0</v>
      </c>
      <c r="J13" s="3" t="s">
        <v>3</v>
      </c>
      <c r="K13" s="25">
        <f>G13-I13</f>
        <v>0</v>
      </c>
      <c r="L13" t="s">
        <v>4</v>
      </c>
    </row>
    <row r="15" spans="1:7" s="9" customFormat="1" ht="12.75">
      <c r="A15" s="26" t="s">
        <v>22</v>
      </c>
      <c r="B15" s="9" t="s">
        <v>112</v>
      </c>
      <c r="D15" s="13"/>
      <c r="E15" s="13"/>
      <c r="F15" s="10"/>
      <c r="G15" s="10"/>
    </row>
    <row r="16" spans="1:7" s="9" customFormat="1" ht="12.75">
      <c r="A16" s="26"/>
      <c r="B16" s="29" t="s">
        <v>114</v>
      </c>
      <c r="D16" s="13"/>
      <c r="E16" s="13"/>
      <c r="F16" s="10"/>
      <c r="G16" s="10"/>
    </row>
    <row r="17" spans="1:15" s="9" customFormat="1" ht="12.75">
      <c r="A17" s="26"/>
      <c r="B17" s="174"/>
      <c r="C17" s="168" t="s">
        <v>113</v>
      </c>
      <c r="D17" s="28">
        <f>K13</f>
        <v>0</v>
      </c>
      <c r="E17" s="12" t="s">
        <v>23</v>
      </c>
      <c r="G17" s="28">
        <f>B17+D17</f>
        <v>0</v>
      </c>
      <c r="H17" s="22" t="s">
        <v>4</v>
      </c>
      <c r="K17" s="11"/>
      <c r="L17" s="60"/>
      <c r="M17" s="12"/>
      <c r="N17" s="60"/>
      <c r="O17" s="22"/>
    </row>
    <row r="18" spans="2:14" ht="12.75">
      <c r="B18" s="152" t="s">
        <v>76</v>
      </c>
      <c r="C18" s="150"/>
      <c r="D18" s="151"/>
      <c r="E18" s="151"/>
      <c r="F18" s="150"/>
      <c r="G18" s="150"/>
      <c r="H18" s="150"/>
      <c r="I18" s="150"/>
      <c r="J18" s="150"/>
      <c r="K18" s="150"/>
      <c r="L18" s="150"/>
      <c r="M18" s="150"/>
      <c r="N18" s="150"/>
    </row>
    <row r="19" spans="2:13" ht="12.75">
      <c r="B19" s="29"/>
      <c r="C19" s="10"/>
      <c r="D19" s="23"/>
      <c r="E19" s="23"/>
      <c r="F19" s="10"/>
      <c r="G19" s="10"/>
      <c r="H19" s="10"/>
      <c r="I19" s="10"/>
      <c r="J19" s="10"/>
      <c r="K19" s="10"/>
      <c r="L19" s="10"/>
      <c r="M19" s="10"/>
    </row>
    <row r="20" spans="1:15" s="9" customFormat="1" ht="12.75">
      <c r="A20" s="26" t="s">
        <v>24</v>
      </c>
      <c r="B20" s="9" t="s">
        <v>77</v>
      </c>
      <c r="D20" s="13"/>
      <c r="E20" s="13"/>
      <c r="O20" s="17"/>
    </row>
    <row r="21" ht="12.75">
      <c r="B21" t="s">
        <v>127</v>
      </c>
    </row>
    <row r="22" ht="12.75">
      <c r="B22" t="s">
        <v>126</v>
      </c>
    </row>
    <row r="23" ht="6" customHeight="1"/>
    <row r="24" spans="2:15" ht="12.75">
      <c r="B24" s="21" t="s">
        <v>80</v>
      </c>
      <c r="C24" s="4" t="s">
        <v>0</v>
      </c>
      <c r="D24" s="25">
        <f aca="true" t="shared" si="0" ref="D24:D29">F5</f>
        <v>0</v>
      </c>
      <c r="E24" s="64"/>
      <c r="G24" s="15"/>
      <c r="H24" s="15"/>
      <c r="J24" s="64"/>
      <c r="K24" s="16"/>
      <c r="L24" s="64"/>
      <c r="M24" s="3"/>
      <c r="N24" s="25">
        <f>B17</f>
        <v>0</v>
      </c>
      <c r="O24" t="s">
        <v>11</v>
      </c>
    </row>
    <row r="25" spans="2:15" ht="12.75">
      <c r="B25" s="135" t="s">
        <v>81</v>
      </c>
      <c r="C25" s="136" t="s">
        <v>0</v>
      </c>
      <c r="D25" s="140">
        <f t="shared" si="0"/>
        <v>0</v>
      </c>
      <c r="E25" s="169">
        <f>IF(D25=0,0,B17)</f>
        <v>0</v>
      </c>
      <c r="F25" s="170" t="s">
        <v>115</v>
      </c>
      <c r="G25" s="170"/>
      <c r="H25" s="172">
        <f>E25</f>
        <v>0</v>
      </c>
      <c r="I25" s="134" t="s">
        <v>119</v>
      </c>
      <c r="J25" s="142">
        <f>D24</f>
        <v>0</v>
      </c>
      <c r="K25" s="143" t="s">
        <v>2</v>
      </c>
      <c r="L25" s="142">
        <f>D25</f>
        <v>0</v>
      </c>
      <c r="M25" s="143" t="s">
        <v>5</v>
      </c>
      <c r="N25" s="142">
        <f>IF(L25=0,0,B17+(J25-L25))</f>
        <v>0</v>
      </c>
      <c r="O25" s="134" t="s">
        <v>11</v>
      </c>
    </row>
    <row r="26" spans="2:15" ht="12.75">
      <c r="B26" s="21" t="s">
        <v>82</v>
      </c>
      <c r="C26" s="4" t="s">
        <v>0</v>
      </c>
      <c r="D26" s="62">
        <f t="shared" si="0"/>
        <v>0</v>
      </c>
      <c r="E26" s="175">
        <f>IF(D26=0,0,B17)</f>
        <v>0</v>
      </c>
      <c r="F26" s="171" t="s">
        <v>116</v>
      </c>
      <c r="G26" s="171"/>
      <c r="H26" s="173">
        <f>E26</f>
        <v>0</v>
      </c>
      <c r="I26" t="s">
        <v>119</v>
      </c>
      <c r="J26" s="25">
        <f>D24</f>
        <v>0</v>
      </c>
      <c r="K26" s="3" t="s">
        <v>2</v>
      </c>
      <c r="L26" s="25">
        <f>D26</f>
        <v>0</v>
      </c>
      <c r="M26" s="3" t="s">
        <v>5</v>
      </c>
      <c r="N26" s="25">
        <f>IF(L26=0,0,B17+(J26-L26))</f>
        <v>0</v>
      </c>
      <c r="O26" t="s">
        <v>11</v>
      </c>
    </row>
    <row r="27" spans="2:15" ht="12.75">
      <c r="B27" s="135" t="s">
        <v>83</v>
      </c>
      <c r="C27" s="136" t="s">
        <v>0</v>
      </c>
      <c r="D27" s="140">
        <f t="shared" si="0"/>
        <v>0</v>
      </c>
      <c r="E27" s="169">
        <f>IF(D27=0,0,B17)</f>
        <v>0</v>
      </c>
      <c r="F27" s="170" t="s">
        <v>117</v>
      </c>
      <c r="G27" s="170"/>
      <c r="H27" s="172">
        <f>E27</f>
        <v>0</v>
      </c>
      <c r="I27" s="134" t="s">
        <v>119</v>
      </c>
      <c r="J27" s="142">
        <f>D24</f>
        <v>0</v>
      </c>
      <c r="K27" s="143" t="s">
        <v>2</v>
      </c>
      <c r="L27" s="142">
        <f>D27</f>
        <v>0</v>
      </c>
      <c r="M27" s="143" t="s">
        <v>5</v>
      </c>
      <c r="N27" s="142">
        <f>IF(L27=0,0,B17+(J27-L27))</f>
        <v>0</v>
      </c>
      <c r="O27" s="134" t="s">
        <v>11</v>
      </c>
    </row>
    <row r="28" spans="2:16" ht="12.75">
      <c r="B28" s="21" t="s">
        <v>84</v>
      </c>
      <c r="C28" s="4" t="s">
        <v>0</v>
      </c>
      <c r="D28" s="62">
        <f t="shared" si="0"/>
        <v>0</v>
      </c>
      <c r="E28" s="175">
        <f>IF(D28=0,0,B17)</f>
        <v>0</v>
      </c>
      <c r="F28" s="167" t="s">
        <v>118</v>
      </c>
      <c r="G28" s="167"/>
      <c r="H28" s="173">
        <f>E28</f>
        <v>0</v>
      </c>
      <c r="I28" t="s">
        <v>119</v>
      </c>
      <c r="J28" s="25">
        <f>D24</f>
        <v>0</v>
      </c>
      <c r="K28" s="3" t="s">
        <v>2</v>
      </c>
      <c r="L28" s="25">
        <f>D28</f>
        <v>0</v>
      </c>
      <c r="M28" s="3" t="s">
        <v>5</v>
      </c>
      <c r="N28" s="25">
        <f>IF(L28=0,0,B17+(J28-L28))</f>
        <v>0</v>
      </c>
      <c r="O28" s="10" t="s">
        <v>11</v>
      </c>
      <c r="P28" s="6"/>
    </row>
    <row r="29" spans="2:16" ht="12.75">
      <c r="B29" s="135" t="s">
        <v>123</v>
      </c>
      <c r="C29" s="136" t="s">
        <v>0</v>
      </c>
      <c r="D29" s="140">
        <f t="shared" si="0"/>
        <v>0</v>
      </c>
      <c r="E29" s="169">
        <f>IF(D29=0,0,B17)</f>
        <v>0</v>
      </c>
      <c r="F29" s="179" t="s">
        <v>118</v>
      </c>
      <c r="G29" s="179"/>
      <c r="H29" s="172">
        <f>E29</f>
        <v>0</v>
      </c>
      <c r="I29" s="134" t="s">
        <v>119</v>
      </c>
      <c r="J29" s="142">
        <f>D24</f>
        <v>0</v>
      </c>
      <c r="K29" s="143" t="s">
        <v>2</v>
      </c>
      <c r="L29" s="142">
        <f>D29</f>
        <v>0</v>
      </c>
      <c r="M29" s="143" t="s">
        <v>5</v>
      </c>
      <c r="N29" s="142">
        <f>IF(L29=0,0,B17+(J29-L29))</f>
        <v>0</v>
      </c>
      <c r="O29" s="180" t="s">
        <v>11</v>
      </c>
      <c r="P29" s="6"/>
    </row>
    <row r="30" spans="10:11" ht="12.75">
      <c r="J30" s="3"/>
      <c r="K30" s="4"/>
    </row>
    <row r="31" spans="1:16" ht="12.75">
      <c r="A31" s="26" t="s">
        <v>25</v>
      </c>
      <c r="B31" s="9" t="s">
        <v>105</v>
      </c>
      <c r="C31" s="9"/>
      <c r="D31" s="13"/>
      <c r="E31" s="13"/>
      <c r="F31" s="9"/>
      <c r="G31" s="9"/>
      <c r="H31" s="9"/>
      <c r="I31" s="9"/>
      <c r="J31" s="19"/>
      <c r="K31" s="9"/>
      <c r="L31" s="9"/>
      <c r="M31" s="9"/>
      <c r="N31" s="9"/>
      <c r="O31" s="17"/>
      <c r="P31" s="9"/>
    </row>
    <row r="32" spans="1:16" ht="12.75">
      <c r="A32" s="26"/>
      <c r="B32" s="29" t="s">
        <v>108</v>
      </c>
      <c r="C32" s="9"/>
      <c r="D32" s="13"/>
      <c r="E32" s="13"/>
      <c r="F32" s="9"/>
      <c r="G32" s="9"/>
      <c r="H32" s="9"/>
      <c r="I32" s="9"/>
      <c r="J32" s="19"/>
      <c r="K32" s="9"/>
      <c r="L32" s="9"/>
      <c r="M32" s="9"/>
      <c r="N32" s="9"/>
      <c r="O32" s="17"/>
      <c r="P32" s="9"/>
    </row>
    <row r="33" spans="1:15" s="9" customFormat="1" ht="12.75">
      <c r="A33" s="27"/>
      <c r="B33" s="21" t="s">
        <v>80</v>
      </c>
      <c r="C33" s="4" t="s">
        <v>13</v>
      </c>
      <c r="D33" s="25">
        <f aca="true" t="shared" si="1" ref="D33:D38">N24</f>
        <v>0</v>
      </c>
      <c r="E33" s="64"/>
      <c r="F33" s="4" t="s">
        <v>14</v>
      </c>
      <c r="G33" s="15" t="s">
        <v>15</v>
      </c>
      <c r="H33"/>
      <c r="I33" s="41"/>
      <c r="J33" s="3" t="s">
        <v>3</v>
      </c>
      <c r="K33" s="33"/>
      <c r="L33" t="s">
        <v>6</v>
      </c>
      <c r="M33"/>
      <c r="O33" s="17"/>
    </row>
    <row r="34" spans="2:12" ht="12.75">
      <c r="B34" s="135" t="s">
        <v>81</v>
      </c>
      <c r="C34" s="136" t="s">
        <v>13</v>
      </c>
      <c r="D34" s="142">
        <f t="shared" si="1"/>
        <v>0</v>
      </c>
      <c r="E34" s="141"/>
      <c r="F34" s="136" t="s">
        <v>14</v>
      </c>
      <c r="G34" s="139" t="s">
        <v>15</v>
      </c>
      <c r="H34" s="134"/>
      <c r="I34" s="144"/>
      <c r="J34" s="143" t="s">
        <v>3</v>
      </c>
      <c r="K34" s="145"/>
      <c r="L34" s="134" t="s">
        <v>6</v>
      </c>
    </row>
    <row r="35" spans="2:12" ht="12.75">
      <c r="B35" s="21" t="s">
        <v>82</v>
      </c>
      <c r="C35" s="4" t="s">
        <v>13</v>
      </c>
      <c r="D35" s="25">
        <f t="shared" si="1"/>
        <v>0</v>
      </c>
      <c r="E35" s="64"/>
      <c r="F35" s="4" t="s">
        <v>14</v>
      </c>
      <c r="G35" s="15" t="s">
        <v>15</v>
      </c>
      <c r="I35" s="41"/>
      <c r="J35" s="3" t="s">
        <v>3</v>
      </c>
      <c r="K35" s="34"/>
      <c r="L35" t="s">
        <v>6</v>
      </c>
    </row>
    <row r="36" spans="2:12" ht="12.75">
      <c r="B36" s="135" t="s">
        <v>83</v>
      </c>
      <c r="C36" s="136" t="s">
        <v>13</v>
      </c>
      <c r="D36" s="142">
        <f t="shared" si="1"/>
        <v>0</v>
      </c>
      <c r="E36" s="141"/>
      <c r="F36" s="136" t="s">
        <v>14</v>
      </c>
      <c r="G36" s="139" t="s">
        <v>15</v>
      </c>
      <c r="H36" s="134"/>
      <c r="I36" s="144"/>
      <c r="J36" s="143" t="s">
        <v>3</v>
      </c>
      <c r="K36" s="145"/>
      <c r="L36" s="134" t="s">
        <v>6</v>
      </c>
    </row>
    <row r="37" spans="2:12" ht="12.75">
      <c r="B37" s="21" t="s">
        <v>84</v>
      </c>
      <c r="C37" s="4" t="s">
        <v>13</v>
      </c>
      <c r="D37" s="25">
        <f t="shared" si="1"/>
        <v>0</v>
      </c>
      <c r="E37" s="64"/>
      <c r="F37" s="4" t="s">
        <v>14</v>
      </c>
      <c r="G37" s="15" t="s">
        <v>15</v>
      </c>
      <c r="I37" s="41"/>
      <c r="J37" s="3" t="s">
        <v>3</v>
      </c>
      <c r="K37" s="34"/>
      <c r="L37" t="s">
        <v>6</v>
      </c>
    </row>
    <row r="38" spans="2:12" ht="12.75">
      <c r="B38" s="135" t="s">
        <v>123</v>
      </c>
      <c r="C38" s="136" t="s">
        <v>13</v>
      </c>
      <c r="D38" s="142">
        <f t="shared" si="1"/>
        <v>0</v>
      </c>
      <c r="E38" s="141"/>
      <c r="F38" s="136" t="s">
        <v>14</v>
      </c>
      <c r="G38" s="139" t="s">
        <v>15</v>
      </c>
      <c r="H38" s="134"/>
      <c r="I38" s="144"/>
      <c r="J38" s="143" t="s">
        <v>3</v>
      </c>
      <c r="K38" s="145"/>
      <c r="L38" s="134" t="s">
        <v>6</v>
      </c>
    </row>
    <row r="40" spans="1:16" ht="12.75">
      <c r="A40" s="26" t="s">
        <v>26</v>
      </c>
      <c r="B40" s="9" t="s">
        <v>106</v>
      </c>
      <c r="P40" s="9"/>
    </row>
    <row r="41" spans="1:16" s="9" customFormat="1" ht="12.75">
      <c r="A41" s="27"/>
      <c r="C41" s="15" t="s">
        <v>54</v>
      </c>
      <c r="D41" s="21"/>
      <c r="E41" s="21"/>
      <c r="F41" s="20"/>
      <c r="G41"/>
      <c r="H41"/>
      <c r="I41"/>
      <c r="J41"/>
      <c r="K41"/>
      <c r="L41"/>
      <c r="M41"/>
      <c r="N41"/>
      <c r="O41" s="15"/>
      <c r="P41"/>
    </row>
    <row r="42" spans="2:9" ht="12.75">
      <c r="B42" s="21" t="s">
        <v>50</v>
      </c>
      <c r="C42" s="24">
        <f>J5</f>
        <v>0</v>
      </c>
      <c r="D42" s="21" t="s">
        <v>51</v>
      </c>
      <c r="E42" s="21"/>
      <c r="F42" s="31"/>
      <c r="G42" t="s">
        <v>52</v>
      </c>
      <c r="H42" s="24">
        <f>IF(F42=0,0,ROUNDDOWN(((C42-2)/F42),0)+1)</f>
        <v>0</v>
      </c>
      <c r="I42" t="s">
        <v>107</v>
      </c>
    </row>
    <row r="43" spans="2:6" ht="12.75">
      <c r="B43" s="21"/>
      <c r="C43" s="57" t="s">
        <v>42</v>
      </c>
      <c r="D43" s="21"/>
      <c r="E43" s="21"/>
      <c r="F43" s="15"/>
    </row>
    <row r="44" spans="3:15" ht="12.75">
      <c r="C44" s="36">
        <f>H42</f>
        <v>0</v>
      </c>
      <c r="D44" s="23" t="s">
        <v>43</v>
      </c>
      <c r="E44" s="23"/>
      <c r="F44" s="188">
        <f>K33</f>
        <v>0</v>
      </c>
      <c r="G44" s="12" t="s">
        <v>122</v>
      </c>
      <c r="I44" s="28">
        <f>C44*F44</f>
        <v>0</v>
      </c>
      <c r="J44" s="11" t="s">
        <v>103</v>
      </c>
      <c r="K44" s="9"/>
      <c r="L44" s="9"/>
      <c r="M44" s="9"/>
      <c r="N44" s="9"/>
      <c r="O44" s="17"/>
    </row>
    <row r="45" spans="3:15" ht="12.75">
      <c r="C45" s="58"/>
      <c r="D45" s="23"/>
      <c r="E45" s="23"/>
      <c r="F45" s="59"/>
      <c r="G45" s="12"/>
      <c r="H45" s="60"/>
      <c r="I45" s="12"/>
      <c r="J45" s="9"/>
      <c r="K45" s="9"/>
      <c r="L45" s="9"/>
      <c r="M45" s="9"/>
      <c r="N45" s="9"/>
      <c r="O45" s="17"/>
    </row>
    <row r="46" spans="1:16" ht="12.75">
      <c r="A46" s="26" t="s">
        <v>28</v>
      </c>
      <c r="B46" s="9" t="s">
        <v>85</v>
      </c>
      <c r="P46" s="9"/>
    </row>
    <row r="47" spans="1:16" ht="12.75">
      <c r="A47" s="26"/>
      <c r="B47" s="29" t="s">
        <v>86</v>
      </c>
      <c r="P47" s="9"/>
    </row>
    <row r="48" spans="1:16" s="9" customFormat="1" ht="12.75">
      <c r="A48" s="27"/>
      <c r="B48" t="s">
        <v>9</v>
      </c>
      <c r="C48"/>
      <c r="D48" s="25">
        <f>I44</f>
        <v>0</v>
      </c>
      <c r="E48" s="100"/>
      <c r="F48" s="7" t="s">
        <v>29</v>
      </c>
      <c r="G48" s="24">
        <f>J5</f>
        <v>0</v>
      </c>
      <c r="H48" s="3" t="s">
        <v>12</v>
      </c>
      <c r="I48" s="35">
        <f>IF(D48=0,0,D48/G48)</f>
        <v>0</v>
      </c>
      <c r="J48" t="s">
        <v>30</v>
      </c>
      <c r="K48"/>
      <c r="L48"/>
      <c r="M48"/>
      <c r="N48"/>
      <c r="O48" s="15"/>
      <c r="P48"/>
    </row>
    <row r="49" spans="1:16" s="9" customFormat="1" ht="12.75">
      <c r="A49" s="27"/>
      <c r="B49"/>
      <c r="C49"/>
      <c r="D49" s="100"/>
      <c r="E49" s="100"/>
      <c r="F49" s="7"/>
      <c r="G49" s="16"/>
      <c r="H49" s="3"/>
      <c r="I49" s="65"/>
      <c r="J49"/>
      <c r="K49"/>
      <c r="L49"/>
      <c r="M49"/>
      <c r="N49"/>
      <c r="O49" s="15"/>
      <c r="P49"/>
    </row>
    <row r="50" spans="1:16" s="9" customFormat="1" ht="12.75">
      <c r="A50" s="27"/>
      <c r="B50" s="73" t="s">
        <v>55</v>
      </c>
      <c r="C50" s="74"/>
      <c r="D50" s="99"/>
      <c r="E50" s="99"/>
      <c r="F50" s="75"/>
      <c r="G50" s="76"/>
      <c r="H50" s="3"/>
      <c r="I50" s="85" t="s">
        <v>69</v>
      </c>
      <c r="J50" s="67"/>
      <c r="K50" s="67"/>
      <c r="L50" s="67"/>
      <c r="M50" s="67"/>
      <c r="N50" s="95"/>
      <c r="O50" s="15"/>
      <c r="P50"/>
    </row>
    <row r="51" spans="1:16" s="9" customFormat="1" ht="12.75">
      <c r="A51" s="27"/>
      <c r="B51" s="66" t="s">
        <v>56</v>
      </c>
      <c r="C51" s="67"/>
      <c r="D51" s="101"/>
      <c r="E51" s="101"/>
      <c r="F51" s="68"/>
      <c r="G51" s="69"/>
      <c r="H51" s="3"/>
      <c r="I51" s="86" t="s">
        <v>70</v>
      </c>
      <c r="J51" s="2"/>
      <c r="K51" s="2"/>
      <c r="L51" s="2"/>
      <c r="M51" s="2"/>
      <c r="N51" s="96"/>
      <c r="O51" s="15"/>
      <c r="P51"/>
    </row>
    <row r="52" spans="1:16" s="9" customFormat="1" ht="12.75">
      <c r="A52" s="27"/>
      <c r="B52" s="70" t="s">
        <v>57</v>
      </c>
      <c r="C52" s="2" t="s">
        <v>58</v>
      </c>
      <c r="D52" s="98"/>
      <c r="E52" s="98"/>
      <c r="F52" s="71"/>
      <c r="G52" s="72"/>
      <c r="H52" s="3"/>
      <c r="I52" s="77" t="s">
        <v>14</v>
      </c>
      <c r="J52" s="67"/>
      <c r="K52" s="67"/>
      <c r="L52" s="67"/>
      <c r="M52" s="67"/>
      <c r="N52" s="95"/>
      <c r="O52" s="15"/>
      <c r="P52"/>
    </row>
    <row r="53" spans="1:16" s="9" customFormat="1" ht="12.75">
      <c r="A53" s="27"/>
      <c r="B53" s="66" t="s">
        <v>4</v>
      </c>
      <c r="C53" s="111" t="s">
        <v>59</v>
      </c>
      <c r="D53" s="112" t="s">
        <v>60</v>
      </c>
      <c r="E53" s="112"/>
      <c r="F53" s="113" t="s">
        <v>61</v>
      </c>
      <c r="G53" s="114" t="s">
        <v>62</v>
      </c>
      <c r="H53" s="3"/>
      <c r="I53" s="78" t="s">
        <v>27</v>
      </c>
      <c r="J53" s="15"/>
      <c r="K53" s="15"/>
      <c r="L53" s="15"/>
      <c r="M53" s="15"/>
      <c r="N53" s="97"/>
      <c r="O53" s="15"/>
      <c r="P53"/>
    </row>
    <row r="54" spans="1:16" s="9" customFormat="1" ht="12.75">
      <c r="A54" s="27"/>
      <c r="B54" s="116">
        <v>1</v>
      </c>
      <c r="C54" s="117">
        <v>0.18</v>
      </c>
      <c r="D54" s="118">
        <v>0.42</v>
      </c>
      <c r="E54" s="118"/>
      <c r="F54" s="119">
        <v>0.56</v>
      </c>
      <c r="G54" s="120">
        <v>0.74</v>
      </c>
      <c r="H54" s="3"/>
      <c r="I54" s="79" t="s">
        <v>92</v>
      </c>
      <c r="J54" s="2" t="s">
        <v>93</v>
      </c>
      <c r="K54" s="2" t="s">
        <v>94</v>
      </c>
      <c r="L54" s="24" t="s">
        <v>95</v>
      </c>
      <c r="M54" s="209" t="s">
        <v>96</v>
      </c>
      <c r="N54" s="210"/>
      <c r="O54" s="15"/>
      <c r="P54"/>
    </row>
    <row r="55" spans="1:16" s="9" customFormat="1" ht="12.75">
      <c r="A55" s="27"/>
      <c r="B55" s="127">
        <v>1.5</v>
      </c>
      <c r="C55" s="128">
        <v>0.22</v>
      </c>
      <c r="D55" s="129">
        <v>0.51</v>
      </c>
      <c r="E55" s="129"/>
      <c r="F55" s="130">
        <v>0.68</v>
      </c>
      <c r="G55" s="131">
        <v>0.9</v>
      </c>
      <c r="H55" s="3"/>
      <c r="I55" s="80">
        <v>2.5</v>
      </c>
      <c r="J55" s="82">
        <v>8</v>
      </c>
      <c r="K55" s="82">
        <v>14</v>
      </c>
      <c r="L55" s="82">
        <v>18</v>
      </c>
      <c r="M55" s="211">
        <v>28</v>
      </c>
      <c r="N55" s="212"/>
      <c r="O55" s="15"/>
      <c r="P55"/>
    </row>
    <row r="56" spans="1:16" s="9" customFormat="1" ht="12.75">
      <c r="A56" s="27"/>
      <c r="B56" s="121">
        <v>2</v>
      </c>
      <c r="C56" s="65">
        <v>0.26</v>
      </c>
      <c r="D56" s="109">
        <v>0.59</v>
      </c>
      <c r="E56" s="109"/>
      <c r="F56" s="59">
        <v>0.8</v>
      </c>
      <c r="G56" s="122" t="s">
        <v>65</v>
      </c>
      <c r="H56" s="3"/>
      <c r="I56" s="132">
        <v>3</v>
      </c>
      <c r="J56" s="133">
        <v>8</v>
      </c>
      <c r="K56" s="133">
        <v>13</v>
      </c>
      <c r="L56" s="133">
        <v>17</v>
      </c>
      <c r="M56" s="206">
        <v>26</v>
      </c>
      <c r="N56" s="205"/>
      <c r="O56" s="15"/>
      <c r="P56"/>
    </row>
    <row r="57" spans="1:16" s="9" customFormat="1" ht="12.75">
      <c r="A57" s="27"/>
      <c r="B57" s="127">
        <v>2.5</v>
      </c>
      <c r="C57" s="128">
        <v>0.29</v>
      </c>
      <c r="D57" s="129">
        <v>0.65</v>
      </c>
      <c r="E57" s="129"/>
      <c r="F57" s="130">
        <v>0.88</v>
      </c>
      <c r="G57" s="131" t="s">
        <v>66</v>
      </c>
      <c r="H57" s="3"/>
      <c r="I57" s="81">
        <v>3.3</v>
      </c>
      <c r="J57" s="83">
        <v>7</v>
      </c>
      <c r="K57" s="83">
        <v>12</v>
      </c>
      <c r="L57" s="83">
        <v>16</v>
      </c>
      <c r="M57" s="204">
        <v>25</v>
      </c>
      <c r="N57" s="205"/>
      <c r="O57" s="15"/>
      <c r="P57"/>
    </row>
    <row r="58" spans="1:16" s="9" customFormat="1" ht="12.75">
      <c r="A58" s="27"/>
      <c r="B58" s="123">
        <v>3</v>
      </c>
      <c r="C58" s="65">
        <v>0.32</v>
      </c>
      <c r="D58" s="109">
        <v>0.72</v>
      </c>
      <c r="E58" s="109"/>
      <c r="F58" s="59">
        <v>0.98</v>
      </c>
      <c r="G58" s="122" t="s">
        <v>67</v>
      </c>
      <c r="H58" s="3"/>
      <c r="I58" s="132">
        <v>4</v>
      </c>
      <c r="J58" s="133">
        <v>7</v>
      </c>
      <c r="K58" s="133">
        <v>11</v>
      </c>
      <c r="L58" s="133">
        <v>15</v>
      </c>
      <c r="M58" s="206">
        <v>23</v>
      </c>
      <c r="N58" s="205"/>
      <c r="O58" s="15"/>
      <c r="P58"/>
    </row>
    <row r="59" spans="1:16" s="9" customFormat="1" ht="12.75">
      <c r="A59" s="27"/>
      <c r="B59" s="127">
        <v>4</v>
      </c>
      <c r="C59" s="128">
        <v>0.37</v>
      </c>
      <c r="D59" s="129">
        <v>0.83</v>
      </c>
      <c r="E59" s="129"/>
      <c r="F59" s="130" t="s">
        <v>63</v>
      </c>
      <c r="G59" s="131" t="s">
        <v>68</v>
      </c>
      <c r="H59" s="3"/>
      <c r="I59" s="61">
        <v>5</v>
      </c>
      <c r="J59" s="84">
        <v>6</v>
      </c>
      <c r="K59" s="84">
        <v>10</v>
      </c>
      <c r="L59" s="84">
        <v>14</v>
      </c>
      <c r="M59" s="207">
        <v>22</v>
      </c>
      <c r="N59" s="208"/>
      <c r="O59" s="15"/>
      <c r="P59"/>
    </row>
    <row r="60" spans="1:16" s="9" customFormat="1" ht="12.75">
      <c r="A60" s="27"/>
      <c r="B60" s="124">
        <v>5</v>
      </c>
      <c r="C60" s="35">
        <v>0.41</v>
      </c>
      <c r="D60" s="103">
        <v>0.94</v>
      </c>
      <c r="E60" s="103"/>
      <c r="F60" s="125" t="s">
        <v>64</v>
      </c>
      <c r="G60" s="126">
        <v>1.65</v>
      </c>
      <c r="H60" s="3"/>
      <c r="I60" s="65"/>
      <c r="J60"/>
      <c r="K60"/>
      <c r="L60"/>
      <c r="M60"/>
      <c r="N60"/>
      <c r="O60" s="15"/>
      <c r="P60"/>
    </row>
    <row r="61" spans="1:16" ht="12.75">
      <c r="A61" s="26" t="s">
        <v>31</v>
      </c>
      <c r="B61" s="9" t="s">
        <v>91</v>
      </c>
      <c r="C61" s="15"/>
      <c r="D61" s="13"/>
      <c r="E61" s="13"/>
      <c r="F61" s="9"/>
      <c r="G61" s="9"/>
      <c r="H61" s="9"/>
      <c r="I61" s="9"/>
      <c r="J61" s="9"/>
      <c r="K61" s="9"/>
      <c r="L61" s="9"/>
      <c r="M61" s="9"/>
      <c r="N61" s="9"/>
      <c r="O61" s="17"/>
      <c r="P61" s="9"/>
    </row>
    <row r="62" spans="1:16" ht="12.75">
      <c r="A62" s="26"/>
      <c r="B62" s="29" t="s">
        <v>109</v>
      </c>
      <c r="C62" s="15"/>
      <c r="D62" s="13"/>
      <c r="E62" s="13"/>
      <c r="F62" s="9"/>
      <c r="G62" s="9"/>
      <c r="H62" s="9"/>
      <c r="I62" s="9"/>
      <c r="J62" s="9"/>
      <c r="K62" s="9"/>
      <c r="L62" s="9"/>
      <c r="M62" s="9"/>
      <c r="N62" s="9"/>
      <c r="O62" s="17"/>
      <c r="P62" s="9"/>
    </row>
    <row r="63" spans="1:16" ht="7.5" customHeight="1">
      <c r="A63" s="26"/>
      <c r="B63" s="9"/>
      <c r="C63" s="15"/>
      <c r="D63" s="13"/>
      <c r="E63" s="13"/>
      <c r="F63" s="9"/>
      <c r="G63" s="9"/>
      <c r="H63" s="9"/>
      <c r="I63" s="9"/>
      <c r="J63" s="9"/>
      <c r="K63" s="9"/>
      <c r="L63" s="9"/>
      <c r="M63" s="9"/>
      <c r="N63" s="9"/>
      <c r="O63" s="17"/>
      <c r="P63" s="9"/>
    </row>
    <row r="64" spans="1:16" ht="12.75">
      <c r="A64" s="26"/>
      <c r="B64" s="18" t="s">
        <v>81</v>
      </c>
      <c r="C64" s="1" t="s">
        <v>44</v>
      </c>
      <c r="D64" s="13"/>
      <c r="E64" s="13"/>
      <c r="F64" s="9"/>
      <c r="G64" s="9"/>
      <c r="H64" s="9"/>
      <c r="I64" s="9"/>
      <c r="J64" s="9"/>
      <c r="K64" s="9"/>
      <c r="L64" s="9"/>
      <c r="M64" s="9"/>
      <c r="N64" s="9"/>
      <c r="O64" s="17"/>
      <c r="P64" s="9"/>
    </row>
    <row r="65" spans="1:16" s="9" customFormat="1" ht="12.75">
      <c r="A65" s="27"/>
      <c r="B65" s="18"/>
      <c r="C65" s="4"/>
      <c r="D65" s="28">
        <f>J6</f>
        <v>0</v>
      </c>
      <c r="E65" s="39"/>
      <c r="F65" s="15" t="s">
        <v>17</v>
      </c>
      <c r="G65" s="35">
        <f>I48</f>
        <v>0</v>
      </c>
      <c r="H65" s="15" t="s">
        <v>32</v>
      </c>
      <c r="I65" s="3"/>
      <c r="J65" s="25">
        <f>IF(D65=0,0,D65*G65)</f>
        <v>0</v>
      </c>
      <c r="K65" t="s">
        <v>6</v>
      </c>
      <c r="L65"/>
      <c r="M65"/>
      <c r="N65"/>
      <c r="O65" s="15"/>
      <c r="P65"/>
    </row>
    <row r="66" spans="1:16" s="9" customFormat="1" ht="12.75">
      <c r="A66" s="27"/>
      <c r="B66" s="18"/>
      <c r="C66" s="1" t="s">
        <v>45</v>
      </c>
      <c r="D66" s="102"/>
      <c r="E66" s="102"/>
      <c r="F66" s="15"/>
      <c r="G66" s="15"/>
      <c r="H66" s="15"/>
      <c r="I66" s="16"/>
      <c r="J66" s="15"/>
      <c r="K66"/>
      <c r="L66"/>
      <c r="M66"/>
      <c r="N66"/>
      <c r="O66" s="15"/>
      <c r="P66"/>
    </row>
    <row r="67" spans="2:10" ht="12.75">
      <c r="B67" s="15"/>
      <c r="C67" s="15"/>
      <c r="D67" s="25">
        <f>J65</f>
        <v>0</v>
      </c>
      <c r="E67" s="100"/>
      <c r="F67" t="s">
        <v>33</v>
      </c>
      <c r="G67" s="35">
        <f>K34</f>
        <v>0</v>
      </c>
      <c r="H67" s="3" t="s">
        <v>34</v>
      </c>
      <c r="I67" s="37">
        <f>IF(D67=0,0,ROUNDUP((D67/G67),0))</f>
        <v>0</v>
      </c>
      <c r="J67" t="s">
        <v>46</v>
      </c>
    </row>
    <row r="68" spans="3:14" ht="12.75">
      <c r="C68" s="10" t="s">
        <v>47</v>
      </c>
      <c r="D68" s="39"/>
      <c r="E68" s="39"/>
      <c r="F68" s="10"/>
      <c r="G68" s="10"/>
      <c r="H68" s="10"/>
      <c r="I68" s="10"/>
      <c r="J68" s="22"/>
      <c r="K68" s="20"/>
      <c r="L68" s="20"/>
      <c r="M68" s="15"/>
      <c r="N68" s="15"/>
    </row>
    <row r="69" spans="2:14" ht="12.75">
      <c r="B69" s="23" t="s">
        <v>7</v>
      </c>
      <c r="C69" s="36">
        <f>J6</f>
        <v>0</v>
      </c>
      <c r="D69" s="23" t="s">
        <v>16</v>
      </c>
      <c r="E69" s="23"/>
      <c r="F69" s="38">
        <f>I67</f>
        <v>0</v>
      </c>
      <c r="G69" s="10" t="s">
        <v>18</v>
      </c>
      <c r="H69" s="10"/>
      <c r="I69" s="28">
        <f>IF(C69=0,0,(C69-2)/(F69-1))</f>
        <v>0</v>
      </c>
      <c r="J69" s="22" t="s">
        <v>4</v>
      </c>
      <c r="K69" s="20"/>
      <c r="L69" s="20"/>
      <c r="M69" s="15"/>
      <c r="N69" s="15"/>
    </row>
    <row r="70" spans="2:14" ht="9" customHeight="1">
      <c r="B70" s="15"/>
      <c r="C70" s="15"/>
      <c r="D70" s="21"/>
      <c r="E70" s="21"/>
      <c r="F70" s="15"/>
      <c r="G70" s="15"/>
      <c r="H70" s="15"/>
      <c r="I70" s="16"/>
      <c r="J70" s="15"/>
      <c r="K70" s="15"/>
      <c r="L70" s="15"/>
      <c r="M70" s="15"/>
      <c r="N70" s="15"/>
    </row>
    <row r="71" spans="2:14" ht="12.75">
      <c r="B71" s="18" t="s">
        <v>82</v>
      </c>
      <c r="C71" s="1" t="s">
        <v>44</v>
      </c>
      <c r="D71" s="13"/>
      <c r="E71" s="13"/>
      <c r="F71" s="9"/>
      <c r="G71" s="9"/>
      <c r="H71" s="9"/>
      <c r="I71" s="9"/>
      <c r="J71" s="9"/>
      <c r="K71" s="15"/>
      <c r="L71" s="15"/>
      <c r="M71" s="15"/>
      <c r="N71" s="15"/>
    </row>
    <row r="72" spans="2:14" ht="12.75">
      <c r="B72" s="18"/>
      <c r="C72" s="4"/>
      <c r="D72" s="28">
        <f>J7</f>
        <v>0</v>
      </c>
      <c r="E72" s="108"/>
      <c r="F72" s="15" t="s">
        <v>17</v>
      </c>
      <c r="G72" s="35">
        <f>I48</f>
        <v>0</v>
      </c>
      <c r="H72" s="15" t="s">
        <v>32</v>
      </c>
      <c r="I72" s="3"/>
      <c r="J72" s="25">
        <f>IF(D72=0,0,D72*G72)</f>
        <v>0</v>
      </c>
      <c r="K72" s="15"/>
      <c r="L72" s="15"/>
      <c r="M72" s="15"/>
      <c r="N72" s="15"/>
    </row>
    <row r="73" spans="2:14" ht="12.75">
      <c r="B73" s="18"/>
      <c r="C73" s="1" t="s">
        <v>87</v>
      </c>
      <c r="D73" s="102"/>
      <c r="E73" s="102"/>
      <c r="F73" s="15"/>
      <c r="G73" s="15"/>
      <c r="H73" s="15"/>
      <c r="I73" s="16"/>
      <c r="J73" s="15"/>
      <c r="K73" s="20"/>
      <c r="L73" s="20"/>
      <c r="M73" s="15"/>
      <c r="N73" s="15"/>
    </row>
    <row r="74" spans="2:14" ht="12.75">
      <c r="B74" s="15"/>
      <c r="C74" s="15"/>
      <c r="D74" s="25">
        <f>J72</f>
        <v>0</v>
      </c>
      <c r="E74" s="109"/>
      <c r="F74" t="s">
        <v>33</v>
      </c>
      <c r="G74" s="35">
        <f>K35</f>
        <v>0</v>
      </c>
      <c r="H74" s="3" t="s">
        <v>34</v>
      </c>
      <c r="I74" s="37">
        <f>IF(D74=0,0,ROUNDUP((D74/G74),0))</f>
        <v>0</v>
      </c>
      <c r="J74" t="s">
        <v>46</v>
      </c>
      <c r="L74" s="63"/>
      <c r="M74" s="15"/>
      <c r="N74" s="15"/>
    </row>
    <row r="75" spans="3:14" ht="12.75">
      <c r="C75" s="10" t="s">
        <v>47</v>
      </c>
      <c r="D75" s="39"/>
      <c r="E75" s="39"/>
      <c r="F75" s="10"/>
      <c r="G75" s="10"/>
      <c r="H75" s="10"/>
      <c r="I75" s="10"/>
      <c r="J75" s="22"/>
      <c r="K75" s="15"/>
      <c r="L75" s="15"/>
      <c r="M75" s="15"/>
      <c r="N75" s="15"/>
    </row>
    <row r="76" spans="2:14" ht="12.75">
      <c r="B76" s="23" t="s">
        <v>7</v>
      </c>
      <c r="C76" s="28">
        <f>D72</f>
        <v>0</v>
      </c>
      <c r="D76" s="23" t="s">
        <v>16</v>
      </c>
      <c r="E76" s="23"/>
      <c r="F76" s="38">
        <f>I74</f>
        <v>0</v>
      </c>
      <c r="G76" s="10" t="s">
        <v>18</v>
      </c>
      <c r="H76" s="10"/>
      <c r="I76" s="28">
        <f>IF(C76=0,0,(C76-2)/(F76-1))</f>
        <v>0</v>
      </c>
      <c r="J76" s="22" t="s">
        <v>4</v>
      </c>
      <c r="K76" s="15"/>
      <c r="L76" s="15"/>
      <c r="M76" s="15"/>
      <c r="N76" s="15"/>
    </row>
    <row r="77" spans="2:14" ht="9" customHeight="1">
      <c r="B77" s="15"/>
      <c r="C77" s="15"/>
      <c r="D77" s="21"/>
      <c r="E77" s="21"/>
      <c r="F77" s="15"/>
      <c r="G77" s="15"/>
      <c r="H77" s="15"/>
      <c r="I77" s="16"/>
      <c r="J77" s="15"/>
      <c r="K77" s="15"/>
      <c r="L77" s="15"/>
      <c r="M77" s="15"/>
      <c r="N77" s="15"/>
    </row>
    <row r="78" spans="2:14" ht="12.75">
      <c r="B78" s="18" t="s">
        <v>83</v>
      </c>
      <c r="C78" s="1" t="s">
        <v>44</v>
      </c>
      <c r="D78" s="13"/>
      <c r="E78" s="13"/>
      <c r="F78" s="9"/>
      <c r="G78" s="9"/>
      <c r="H78" s="9"/>
      <c r="I78" s="9"/>
      <c r="J78" s="9"/>
      <c r="K78" s="20"/>
      <c r="L78" s="20"/>
      <c r="M78" s="15"/>
      <c r="N78" s="15"/>
    </row>
    <row r="79" spans="2:14" ht="12.75">
      <c r="B79" s="18"/>
      <c r="C79" s="4"/>
      <c r="D79" s="28">
        <f>J8</f>
        <v>0</v>
      </c>
      <c r="E79" s="39"/>
      <c r="F79" s="15" t="s">
        <v>17</v>
      </c>
      <c r="G79" s="187">
        <f>I48</f>
        <v>0</v>
      </c>
      <c r="H79" s="15" t="s">
        <v>32</v>
      </c>
      <c r="I79" s="3"/>
      <c r="J79" s="25">
        <f>IF(D79=0,0,D79*G79)</f>
        <v>0</v>
      </c>
      <c r="K79" s="20"/>
      <c r="L79" s="20"/>
      <c r="M79" s="15"/>
      <c r="N79" s="15"/>
    </row>
    <row r="80" spans="2:14" ht="12.75">
      <c r="B80" s="18"/>
      <c r="C80" s="1" t="s">
        <v>88</v>
      </c>
      <c r="D80" s="102"/>
      <c r="E80" s="102"/>
      <c r="F80" s="15"/>
      <c r="G80" s="15"/>
      <c r="H80" s="15"/>
      <c r="I80" s="16"/>
      <c r="J80" s="15"/>
      <c r="K80" s="20"/>
      <c r="L80" s="20"/>
      <c r="M80" s="15"/>
      <c r="N80" s="15"/>
    </row>
    <row r="81" spans="2:14" ht="12.75">
      <c r="B81" s="15"/>
      <c r="C81" s="15"/>
      <c r="D81" s="25">
        <f>J79</f>
        <v>0</v>
      </c>
      <c r="E81" s="21"/>
      <c r="F81" t="s">
        <v>33</v>
      </c>
      <c r="G81" s="35">
        <f>K36</f>
        <v>0</v>
      </c>
      <c r="H81" s="3" t="s">
        <v>34</v>
      </c>
      <c r="I81" s="37">
        <f>IF(D81=0,0,ROUNDUP((D81/G81),0))</f>
        <v>0</v>
      </c>
      <c r="J81" t="s">
        <v>46</v>
      </c>
      <c r="L81" s="18"/>
      <c r="M81" s="15"/>
      <c r="N81" s="15"/>
    </row>
    <row r="82" spans="3:14" ht="12.75">
      <c r="C82" s="10" t="s">
        <v>47</v>
      </c>
      <c r="D82" s="39"/>
      <c r="E82" s="39"/>
      <c r="F82" s="10"/>
      <c r="G82" s="10"/>
      <c r="H82" s="10"/>
      <c r="I82" s="10"/>
      <c r="J82" s="22"/>
      <c r="K82" s="15"/>
      <c r="L82" s="15"/>
      <c r="M82" s="15"/>
      <c r="N82" s="15"/>
    </row>
    <row r="83" spans="2:15" ht="13.5">
      <c r="B83" s="23" t="s">
        <v>7</v>
      </c>
      <c r="C83" s="36">
        <f>D79</f>
        <v>0</v>
      </c>
      <c r="D83" s="23" t="s">
        <v>16</v>
      </c>
      <c r="E83" s="23"/>
      <c r="F83" s="38">
        <f>I81</f>
        <v>0</v>
      </c>
      <c r="G83" s="10" t="s">
        <v>18</v>
      </c>
      <c r="H83" s="10"/>
      <c r="I83" s="28">
        <f>IF(C83=0,0,(C83-2)/(F83-1))</f>
        <v>0</v>
      </c>
      <c r="J83" s="22" t="s">
        <v>4</v>
      </c>
      <c r="O83" s="50"/>
    </row>
    <row r="84" spans="2:15" ht="9" customHeight="1">
      <c r="B84" s="39"/>
      <c r="C84" s="22"/>
      <c r="D84" s="39"/>
      <c r="E84" s="39"/>
      <c r="F84" s="22"/>
      <c r="G84" s="22"/>
      <c r="H84" s="22"/>
      <c r="I84" s="22"/>
      <c r="J84" s="22"/>
      <c r="O84" s="50"/>
    </row>
    <row r="85" spans="2:15" ht="13.5">
      <c r="B85" s="18" t="s">
        <v>84</v>
      </c>
      <c r="C85" s="1" t="s">
        <v>44</v>
      </c>
      <c r="D85" s="13"/>
      <c r="E85" s="13"/>
      <c r="F85" s="9"/>
      <c r="G85" s="9"/>
      <c r="H85" s="9"/>
      <c r="I85" s="9"/>
      <c r="J85" s="9"/>
      <c r="O85" s="50"/>
    </row>
    <row r="86" spans="2:15" ht="13.5">
      <c r="B86" s="18"/>
      <c r="C86" s="4"/>
      <c r="D86" s="28">
        <f>J9</f>
        <v>0</v>
      </c>
      <c r="E86" s="39"/>
      <c r="F86" s="15" t="s">
        <v>17</v>
      </c>
      <c r="G86" s="187">
        <f>I48</f>
        <v>0</v>
      </c>
      <c r="H86" s="15" t="s">
        <v>32</v>
      </c>
      <c r="I86" s="3"/>
      <c r="J86" s="25">
        <f>IF(D86=0,0,D86*G86)</f>
        <v>0</v>
      </c>
      <c r="O86" s="50"/>
    </row>
    <row r="87" spans="2:15" ht="13.5">
      <c r="B87" s="18"/>
      <c r="C87" s="1" t="s">
        <v>89</v>
      </c>
      <c r="D87" s="102"/>
      <c r="E87" s="102"/>
      <c r="F87" s="15"/>
      <c r="G87" s="15"/>
      <c r="H87" s="15"/>
      <c r="I87" s="16"/>
      <c r="J87" s="15"/>
      <c r="O87" s="50"/>
    </row>
    <row r="88" spans="2:15" ht="13.5">
      <c r="B88" s="15"/>
      <c r="C88" s="15"/>
      <c r="D88" s="24">
        <f>J86</f>
        <v>0</v>
      </c>
      <c r="E88" s="21"/>
      <c r="F88" t="s">
        <v>33</v>
      </c>
      <c r="G88" s="35">
        <f>K37</f>
        <v>0</v>
      </c>
      <c r="H88" s="3" t="s">
        <v>34</v>
      </c>
      <c r="I88" s="37">
        <f>IF(D88=0,0,ROUNDUP((D88/G88),0))</f>
        <v>0</v>
      </c>
      <c r="J88" t="s">
        <v>49</v>
      </c>
      <c r="O88" s="50"/>
    </row>
    <row r="89" spans="3:15" ht="13.5">
      <c r="C89" s="10" t="s">
        <v>47</v>
      </c>
      <c r="D89" s="39"/>
      <c r="E89" s="39"/>
      <c r="F89" s="10"/>
      <c r="G89" s="10"/>
      <c r="H89" s="10"/>
      <c r="I89" s="10"/>
      <c r="J89" s="22"/>
      <c r="L89" s="91" t="s">
        <v>71</v>
      </c>
      <c r="M89" s="92"/>
      <c r="N89" s="93"/>
      <c r="O89" s="50"/>
    </row>
    <row r="90" spans="2:15" ht="13.5">
      <c r="B90" s="23" t="s">
        <v>7</v>
      </c>
      <c r="C90" s="36">
        <f>D86</f>
        <v>0</v>
      </c>
      <c r="D90" s="23" t="s">
        <v>16</v>
      </c>
      <c r="E90" s="23"/>
      <c r="F90" s="38">
        <f>I88</f>
        <v>0</v>
      </c>
      <c r="G90" s="10" t="s">
        <v>18</v>
      </c>
      <c r="H90" s="10"/>
      <c r="I90" s="28">
        <f>IF(C90=0,0,(C90-2)/(F90-1))</f>
        <v>0</v>
      </c>
      <c r="J90" s="22" t="s">
        <v>4</v>
      </c>
      <c r="L90" s="89" t="s">
        <v>72</v>
      </c>
      <c r="M90" s="90" t="s">
        <v>73</v>
      </c>
      <c r="N90" s="52"/>
      <c r="O90" s="50"/>
    </row>
    <row r="91" spans="2:15" ht="13.5">
      <c r="B91" s="39"/>
      <c r="C91" s="22"/>
      <c r="D91" s="39"/>
      <c r="E91" s="39"/>
      <c r="F91" s="22"/>
      <c r="G91" s="22"/>
      <c r="H91" s="22"/>
      <c r="I91" s="22"/>
      <c r="J91" s="22"/>
      <c r="L91" s="88" t="s">
        <v>74</v>
      </c>
      <c r="M91" s="55" t="s">
        <v>8</v>
      </c>
      <c r="N91" s="56"/>
      <c r="O91" s="50"/>
    </row>
    <row r="92" spans="2:15" ht="13.5">
      <c r="B92" s="18" t="s">
        <v>123</v>
      </c>
      <c r="C92" s="1" t="s">
        <v>44</v>
      </c>
      <c r="D92" s="13"/>
      <c r="E92" s="13"/>
      <c r="F92" s="9"/>
      <c r="G92" s="9"/>
      <c r="H92" s="9"/>
      <c r="I92" s="9"/>
      <c r="J92" s="9"/>
      <c r="L92" s="87">
        <v>1</v>
      </c>
      <c r="M92" s="47">
        <v>0.045</v>
      </c>
      <c r="N92" s="48"/>
      <c r="O92" s="50"/>
    </row>
    <row r="93" spans="2:15" ht="13.5">
      <c r="B93" s="18"/>
      <c r="C93" s="4"/>
      <c r="D93" s="28">
        <f>J10</f>
        <v>0</v>
      </c>
      <c r="E93" s="39"/>
      <c r="F93" s="15" t="s">
        <v>17</v>
      </c>
      <c r="G93" s="187">
        <f>I48</f>
        <v>0</v>
      </c>
      <c r="H93" s="15" t="s">
        <v>32</v>
      </c>
      <c r="I93" s="3"/>
      <c r="J93" s="25">
        <f>IF(D93=0,0,D93*G93)</f>
        <v>0</v>
      </c>
      <c r="L93" s="147">
        <v>1.25</v>
      </c>
      <c r="M93" s="148">
        <v>0.078</v>
      </c>
      <c r="N93" s="149"/>
      <c r="O93" s="50"/>
    </row>
    <row r="94" spans="2:15" ht="13.5">
      <c r="B94" s="18"/>
      <c r="C94" s="1" t="s">
        <v>89</v>
      </c>
      <c r="D94" s="102"/>
      <c r="E94" s="102"/>
      <c r="F94" s="15"/>
      <c r="G94" s="15"/>
      <c r="H94" s="15"/>
      <c r="I94" s="16"/>
      <c r="J94" s="15"/>
      <c r="L94" s="89">
        <v>1.5</v>
      </c>
      <c r="M94" s="51">
        <v>0.11</v>
      </c>
      <c r="N94" s="52"/>
      <c r="O94" s="50"/>
    </row>
    <row r="95" spans="2:15" ht="13.5">
      <c r="B95" s="15"/>
      <c r="C95" s="15"/>
      <c r="D95" s="25">
        <f>J93</f>
        <v>0</v>
      </c>
      <c r="E95" s="21"/>
      <c r="F95" t="s">
        <v>33</v>
      </c>
      <c r="G95" s="35">
        <f>K38</f>
        <v>0</v>
      </c>
      <c r="H95" s="3" t="s">
        <v>34</v>
      </c>
      <c r="I95" s="37">
        <f>IF(D95=0,0,ROUNDUP((D95/G95),0))</f>
        <v>0</v>
      </c>
      <c r="J95" t="s">
        <v>49</v>
      </c>
      <c r="L95" s="147">
        <v>2</v>
      </c>
      <c r="M95" s="148">
        <v>0.17</v>
      </c>
      <c r="N95" s="149"/>
      <c r="O95" s="50"/>
    </row>
    <row r="96" spans="3:15" ht="13.5">
      <c r="C96" s="10" t="s">
        <v>47</v>
      </c>
      <c r="D96" s="39"/>
      <c r="E96" s="39"/>
      <c r="F96" s="10"/>
      <c r="G96" s="10"/>
      <c r="H96" s="10"/>
      <c r="I96" s="10"/>
      <c r="J96" s="22"/>
      <c r="L96" s="89">
        <v>2.5</v>
      </c>
      <c r="M96" s="51">
        <v>0.25</v>
      </c>
      <c r="N96" s="52"/>
      <c r="O96" s="50"/>
    </row>
    <row r="97" spans="2:15" ht="13.5">
      <c r="B97" s="23" t="s">
        <v>7</v>
      </c>
      <c r="C97" s="36">
        <f>D93</f>
        <v>0</v>
      </c>
      <c r="D97" s="23" t="s">
        <v>16</v>
      </c>
      <c r="E97" s="23"/>
      <c r="F97" s="38">
        <f>I95</f>
        <v>0</v>
      </c>
      <c r="G97" s="10" t="s">
        <v>18</v>
      </c>
      <c r="H97" s="10"/>
      <c r="I97" s="28">
        <f>IF(C97=0,0,(C97-2)/(F97-1))</f>
        <v>0</v>
      </c>
      <c r="J97" s="22" t="s">
        <v>4</v>
      </c>
      <c r="L97" s="147">
        <v>3</v>
      </c>
      <c r="M97" s="148">
        <v>0.38</v>
      </c>
      <c r="N97" s="149"/>
      <c r="O97" s="50"/>
    </row>
    <row r="98" spans="2:15" ht="13.5">
      <c r="B98" s="15"/>
      <c r="C98" s="15"/>
      <c r="D98" s="21"/>
      <c r="E98" s="21"/>
      <c r="F98" s="15"/>
      <c r="G98" s="15"/>
      <c r="H98" s="15"/>
      <c r="I98" s="15"/>
      <c r="J98" s="15"/>
      <c r="L98" s="88">
        <v>4</v>
      </c>
      <c r="M98" s="55">
        <v>0.66</v>
      </c>
      <c r="N98" s="56"/>
      <c r="O98" s="50"/>
    </row>
    <row r="99" spans="1:16" ht="13.5">
      <c r="A99" s="26" t="s">
        <v>35</v>
      </c>
      <c r="B99" s="9" t="s">
        <v>110</v>
      </c>
      <c r="C99" s="9"/>
      <c r="D99" s="13"/>
      <c r="E99" s="13"/>
      <c r="F99" s="9"/>
      <c r="G99" s="9"/>
      <c r="H99" s="9"/>
      <c r="I99" s="9"/>
      <c r="J99" s="9"/>
      <c r="O99" s="50"/>
      <c r="P99" s="9"/>
    </row>
    <row r="100" spans="2:15" ht="12.75">
      <c r="B100" s="21" t="s">
        <v>80</v>
      </c>
      <c r="C100" t="s">
        <v>10</v>
      </c>
      <c r="D100" s="25">
        <f>I44</f>
        <v>0</v>
      </c>
      <c r="E100" s="100"/>
      <c r="F100" t="s">
        <v>6</v>
      </c>
      <c r="H100" s="115"/>
      <c r="I100" s="156"/>
      <c r="J100" s="42"/>
      <c r="K100" s="115"/>
      <c r="O100"/>
    </row>
    <row r="101" spans="2:15" ht="12.75">
      <c r="B101" s="135" t="s">
        <v>81</v>
      </c>
      <c r="C101" s="134" t="s">
        <v>10</v>
      </c>
      <c r="D101" s="142">
        <f>J65</f>
        <v>0</v>
      </c>
      <c r="E101" s="146"/>
      <c r="F101" s="134" t="s">
        <v>6</v>
      </c>
      <c r="G101" s="153"/>
      <c r="H101" s="115"/>
      <c r="I101" s="156"/>
      <c r="J101" s="42"/>
      <c r="K101" s="115"/>
      <c r="O101"/>
    </row>
    <row r="102" spans="2:15" ht="12.75">
      <c r="B102" s="21" t="s">
        <v>82</v>
      </c>
      <c r="C102" t="s">
        <v>10</v>
      </c>
      <c r="D102" s="25">
        <f>J72</f>
        <v>0</v>
      </c>
      <c r="E102" s="100"/>
      <c r="F102" t="s">
        <v>6</v>
      </c>
      <c r="G102" s="153"/>
      <c r="H102" s="115"/>
      <c r="I102" s="156"/>
      <c r="J102" s="42"/>
      <c r="K102" s="115"/>
      <c r="O102"/>
    </row>
    <row r="103" spans="2:15" ht="12.75">
      <c r="B103" s="135" t="s">
        <v>83</v>
      </c>
      <c r="C103" s="134" t="s">
        <v>10</v>
      </c>
      <c r="D103" s="142">
        <f>J79</f>
        <v>0</v>
      </c>
      <c r="E103" s="146"/>
      <c r="F103" s="134" t="s">
        <v>6</v>
      </c>
      <c r="G103" s="153"/>
      <c r="H103" s="115"/>
      <c r="I103" s="156"/>
      <c r="J103" s="42"/>
      <c r="K103" s="115"/>
      <c r="O103"/>
    </row>
    <row r="104" spans="2:15" ht="12.75">
      <c r="B104" s="21" t="s">
        <v>84</v>
      </c>
      <c r="C104" t="s">
        <v>10</v>
      </c>
      <c r="D104" s="25">
        <f>J86</f>
        <v>0</v>
      </c>
      <c r="E104" s="100"/>
      <c r="F104" t="s">
        <v>6</v>
      </c>
      <c r="G104" s="153"/>
      <c r="H104" s="115"/>
      <c r="I104" s="156"/>
      <c r="J104" s="42"/>
      <c r="K104" s="115"/>
      <c r="O104"/>
    </row>
    <row r="105" spans="2:15" ht="12.75">
      <c r="B105" s="135" t="s">
        <v>123</v>
      </c>
      <c r="C105" s="134" t="s">
        <v>10</v>
      </c>
      <c r="D105" s="142">
        <f>J93</f>
        <v>0</v>
      </c>
      <c r="E105" s="146"/>
      <c r="F105" s="134" t="s">
        <v>6</v>
      </c>
      <c r="G105" s="153"/>
      <c r="H105" s="115"/>
      <c r="I105" s="156"/>
      <c r="J105" s="42"/>
      <c r="K105" s="115"/>
      <c r="O105"/>
    </row>
    <row r="106" spans="4:11" ht="6.75" customHeight="1">
      <c r="D106" s="3"/>
      <c r="H106" s="42"/>
      <c r="I106" s="42"/>
      <c r="J106" s="42"/>
      <c r="K106" s="42"/>
    </row>
    <row r="107" spans="2:11" ht="12.75">
      <c r="B107" s="8"/>
      <c r="C107" s="13" t="s">
        <v>19</v>
      </c>
      <c r="D107" s="40">
        <f>SUM(D100:D105)</f>
        <v>0</v>
      </c>
      <c r="E107" s="110"/>
      <c r="F107" s="9" t="s">
        <v>6</v>
      </c>
      <c r="G107" s="29"/>
      <c r="H107" s="157"/>
      <c r="I107" s="42"/>
      <c r="J107" s="157"/>
      <c r="K107" s="158"/>
    </row>
    <row r="108" ht="5.25" customHeight="1"/>
    <row r="109" ht="12.75">
      <c r="A109" s="26" t="s">
        <v>53</v>
      </c>
    </row>
    <row r="110" spans="1:2" ht="12.75">
      <c r="A110" s="26"/>
      <c r="B110" s="29" t="s">
        <v>120</v>
      </c>
    </row>
    <row r="111" spans="1:14" ht="12.75">
      <c r="A111" s="26"/>
      <c r="B111" s="66"/>
      <c r="C111" s="154" t="s">
        <v>36</v>
      </c>
      <c r="D111" s="154" t="s">
        <v>124</v>
      </c>
      <c r="E111" s="67"/>
      <c r="F111" s="202" t="s">
        <v>98</v>
      </c>
      <c r="G111" s="202"/>
      <c r="H111" s="67" t="s">
        <v>100</v>
      </c>
      <c r="I111" s="67"/>
      <c r="J111" s="67"/>
      <c r="K111" s="67" t="s">
        <v>37</v>
      </c>
      <c r="L111" s="67"/>
      <c r="M111" s="154" t="s">
        <v>27</v>
      </c>
      <c r="N111" s="69" t="s">
        <v>27</v>
      </c>
    </row>
    <row r="112" spans="1:14" ht="12.75">
      <c r="A112" s="26"/>
      <c r="B112" s="70"/>
      <c r="C112" s="24" t="s">
        <v>97</v>
      </c>
      <c r="D112" s="24" t="s">
        <v>121</v>
      </c>
      <c r="E112" s="2"/>
      <c r="F112" s="24" t="s">
        <v>99</v>
      </c>
      <c r="G112" s="2"/>
      <c r="H112" s="2" t="s">
        <v>101</v>
      </c>
      <c r="I112" s="2"/>
      <c r="J112" s="2"/>
      <c r="K112" s="24" t="s">
        <v>97</v>
      </c>
      <c r="L112" s="2"/>
      <c r="M112" s="24" t="s">
        <v>99</v>
      </c>
      <c r="N112" s="72" t="s">
        <v>97</v>
      </c>
    </row>
    <row r="113" spans="2:14" ht="12.75">
      <c r="B113" s="160" t="s">
        <v>80</v>
      </c>
      <c r="C113" s="189"/>
      <c r="D113" s="183"/>
      <c r="E113" s="66"/>
      <c r="F113" s="184">
        <f aca="true" t="shared" si="2" ref="F113:F118">J5</f>
        <v>0</v>
      </c>
      <c r="G113" s="67"/>
      <c r="H113" s="203">
        <f aca="true" t="shared" si="3" ref="H113:H118">D113*F113</f>
        <v>0</v>
      </c>
      <c r="I113" s="203"/>
      <c r="J113" s="67"/>
      <c r="K113" s="117">
        <f aca="true" t="shared" si="4" ref="K113:K118">I33</f>
        <v>0</v>
      </c>
      <c r="L113" s="67"/>
      <c r="M113" s="184">
        <f>F42</f>
        <v>0</v>
      </c>
      <c r="N113" s="190">
        <f aca="true" t="shared" si="5" ref="N113:N118">M113*12</f>
        <v>0</v>
      </c>
    </row>
    <row r="114" spans="2:14" ht="12.75">
      <c r="B114" s="159" t="s">
        <v>81</v>
      </c>
      <c r="C114" s="192"/>
      <c r="D114" s="193"/>
      <c r="E114" s="185"/>
      <c r="F114" s="141">
        <f t="shared" si="2"/>
        <v>0</v>
      </c>
      <c r="G114" s="139"/>
      <c r="H114" s="200">
        <f t="shared" si="3"/>
        <v>0</v>
      </c>
      <c r="I114" s="200"/>
      <c r="J114" s="139"/>
      <c r="K114" s="128">
        <f t="shared" si="4"/>
        <v>0</v>
      </c>
      <c r="L114" s="139"/>
      <c r="M114" s="141">
        <f>I69</f>
        <v>0</v>
      </c>
      <c r="N114" s="163">
        <f t="shared" si="5"/>
        <v>0</v>
      </c>
    </row>
    <row r="115" spans="2:14" ht="12.75">
      <c r="B115" s="160" t="s">
        <v>82</v>
      </c>
      <c r="C115" s="189"/>
      <c r="D115" s="183"/>
      <c r="E115" s="162"/>
      <c r="F115" s="64">
        <f t="shared" si="2"/>
        <v>0</v>
      </c>
      <c r="G115" s="15"/>
      <c r="H115" s="201">
        <f t="shared" si="3"/>
        <v>0</v>
      </c>
      <c r="I115" s="201"/>
      <c r="J115" s="15"/>
      <c r="K115" s="65">
        <f t="shared" si="4"/>
        <v>0</v>
      </c>
      <c r="L115" s="15"/>
      <c r="M115" s="64">
        <f>I76</f>
        <v>0</v>
      </c>
      <c r="N115" s="191">
        <f t="shared" si="5"/>
        <v>0</v>
      </c>
    </row>
    <row r="116" spans="2:14" ht="12.75">
      <c r="B116" s="159" t="s">
        <v>83</v>
      </c>
      <c r="C116" s="192"/>
      <c r="D116" s="193"/>
      <c r="E116" s="185"/>
      <c r="F116" s="141">
        <f t="shared" si="2"/>
        <v>0</v>
      </c>
      <c r="G116" s="139"/>
      <c r="H116" s="200">
        <f t="shared" si="3"/>
        <v>0</v>
      </c>
      <c r="I116" s="200"/>
      <c r="J116" s="139"/>
      <c r="K116" s="128">
        <f t="shared" si="4"/>
        <v>0</v>
      </c>
      <c r="L116" s="139"/>
      <c r="M116" s="141">
        <f>I83</f>
        <v>0</v>
      </c>
      <c r="N116" s="163">
        <f t="shared" si="5"/>
        <v>0</v>
      </c>
    </row>
    <row r="117" spans="2:14" ht="12.75">
      <c r="B117" s="161" t="s">
        <v>84</v>
      </c>
      <c r="C117" s="189"/>
      <c r="D117" s="183"/>
      <c r="E117" s="162"/>
      <c r="F117" s="64">
        <f t="shared" si="2"/>
        <v>0</v>
      </c>
      <c r="G117" s="15"/>
      <c r="H117" s="201">
        <f t="shared" si="3"/>
        <v>0</v>
      </c>
      <c r="I117" s="201"/>
      <c r="J117" s="15"/>
      <c r="K117" s="65">
        <f t="shared" si="4"/>
        <v>0</v>
      </c>
      <c r="L117" s="15"/>
      <c r="M117" s="64">
        <f>I90</f>
        <v>0</v>
      </c>
      <c r="N117" s="191">
        <f t="shared" si="5"/>
        <v>0</v>
      </c>
    </row>
    <row r="118" spans="2:14" ht="12.75">
      <c r="B118" s="176" t="s">
        <v>123</v>
      </c>
      <c r="C118" s="192"/>
      <c r="D118" s="193"/>
      <c r="E118" s="186"/>
      <c r="F118" s="142">
        <f t="shared" si="2"/>
        <v>0</v>
      </c>
      <c r="G118" s="177"/>
      <c r="H118" s="195">
        <f t="shared" si="3"/>
        <v>0</v>
      </c>
      <c r="I118" s="195"/>
      <c r="J118" s="177"/>
      <c r="K118" s="181">
        <f t="shared" si="4"/>
        <v>0</v>
      </c>
      <c r="L118" s="177"/>
      <c r="M118" s="142">
        <f>I97</f>
        <v>0</v>
      </c>
      <c r="N118" s="182">
        <f t="shared" si="5"/>
        <v>0</v>
      </c>
    </row>
    <row r="119" spans="2:10" ht="12.75">
      <c r="B119" s="4"/>
      <c r="C119" s="16"/>
      <c r="G119" s="65" t="s">
        <v>128</v>
      </c>
      <c r="H119" s="194">
        <f>SUM(H113:H118)</f>
        <v>0</v>
      </c>
      <c r="I119" s="194"/>
      <c r="J119" s="155" t="s">
        <v>8</v>
      </c>
    </row>
    <row r="120" spans="2:10" ht="12.75">
      <c r="B120" s="4"/>
      <c r="C120" s="16"/>
      <c r="F120" t="s">
        <v>102</v>
      </c>
      <c r="J120" s="15"/>
    </row>
    <row r="121" spans="6:10" ht="12.75">
      <c r="F121" t="s">
        <v>90</v>
      </c>
      <c r="J121" s="15"/>
    </row>
    <row r="122" ht="4.5" customHeight="1">
      <c r="J122" s="15"/>
    </row>
    <row r="123" spans="1:15" s="43" customFormat="1" ht="15" customHeight="1">
      <c r="A123" s="45" t="s">
        <v>48</v>
      </c>
      <c r="B123" s="46"/>
      <c r="C123" s="47"/>
      <c r="D123" s="104"/>
      <c r="E123" s="104"/>
      <c r="F123" s="47"/>
      <c r="G123" s="46"/>
      <c r="H123" s="46"/>
      <c r="I123" s="46"/>
      <c r="J123" s="46"/>
      <c r="K123" s="46"/>
      <c r="L123" s="46"/>
      <c r="M123" s="48"/>
      <c r="O123" s="50"/>
    </row>
    <row r="124" spans="1:15" s="43" customFormat="1" ht="13.5">
      <c r="A124" s="49"/>
      <c r="B124" s="50"/>
      <c r="C124" s="51"/>
      <c r="D124" s="105"/>
      <c r="E124" s="105"/>
      <c r="F124" s="51"/>
      <c r="G124" s="50"/>
      <c r="H124" s="50"/>
      <c r="I124" s="50"/>
      <c r="J124" s="50"/>
      <c r="K124" s="50"/>
      <c r="L124" s="50"/>
      <c r="M124" s="52"/>
      <c r="O124" s="50"/>
    </row>
    <row r="125" spans="1:15" s="43" customFormat="1" ht="13.5">
      <c r="A125" s="53" t="s">
        <v>38</v>
      </c>
      <c r="B125" s="54"/>
      <c r="C125" s="54"/>
      <c r="D125" s="105" t="s">
        <v>39</v>
      </c>
      <c r="E125" s="105"/>
      <c r="F125" s="54"/>
      <c r="G125" s="54"/>
      <c r="H125" s="50" t="s">
        <v>40</v>
      </c>
      <c r="I125" s="50"/>
      <c r="J125" s="50" t="s">
        <v>41</v>
      </c>
      <c r="K125" s="50"/>
      <c r="L125" s="50"/>
      <c r="M125" s="52"/>
      <c r="O125" s="50"/>
    </row>
    <row r="126" spans="1:15" s="43" customFormat="1" ht="13.5">
      <c r="A126" s="53"/>
      <c r="B126" s="54"/>
      <c r="C126" s="55"/>
      <c r="D126" s="106"/>
      <c r="E126" s="106"/>
      <c r="F126" s="55"/>
      <c r="G126" s="54"/>
      <c r="H126" s="54"/>
      <c r="I126" s="54"/>
      <c r="J126" s="54"/>
      <c r="K126" s="54"/>
      <c r="L126" s="54"/>
      <c r="M126" s="56"/>
      <c r="O126" s="50"/>
    </row>
    <row r="127" spans="3:15" s="43" customFormat="1" ht="13.5">
      <c r="C127" s="44"/>
      <c r="D127" s="107"/>
      <c r="E127" s="107"/>
      <c r="F127" s="44"/>
      <c r="O127" s="50"/>
    </row>
  </sheetData>
  <sheetProtection/>
  <mergeCells count="26">
    <mergeCell ref="H9:I9"/>
    <mergeCell ref="M54:N54"/>
    <mergeCell ref="M55:N55"/>
    <mergeCell ref="M56:N56"/>
    <mergeCell ref="H10:I10"/>
    <mergeCell ref="H5:I5"/>
    <mergeCell ref="H6:I6"/>
    <mergeCell ref="H7:I7"/>
    <mergeCell ref="H8:I8"/>
    <mergeCell ref="F111:G111"/>
    <mergeCell ref="H113:I113"/>
    <mergeCell ref="H114:I114"/>
    <mergeCell ref="H115:I115"/>
    <mergeCell ref="M57:N57"/>
    <mergeCell ref="M58:N58"/>
    <mergeCell ref="M59:N59"/>
    <mergeCell ref="H119:I119"/>
    <mergeCell ref="H118:I118"/>
    <mergeCell ref="D5:E5"/>
    <mergeCell ref="D6:E6"/>
    <mergeCell ref="D7:E7"/>
    <mergeCell ref="D8:E8"/>
    <mergeCell ref="D9:E9"/>
    <mergeCell ref="D10:E10"/>
    <mergeCell ref="H116:I116"/>
    <mergeCell ref="H117:I117"/>
  </mergeCells>
  <printOptions/>
  <pageMargins left="0.5" right="0.5" top="0.5" bottom="0.2" header="0.5" footer="0.5"/>
  <pageSetup fitToHeight="2" horizontalDpi="300" verticalDpi="300" orientation="portrait" scale="92" r:id="rId2"/>
  <headerFooter alignWithMargins="0">
    <oddFooter>&amp;RPage &amp;P of &amp;N</oddFooter>
  </headerFooter>
  <rowBreaks count="1" manualBreakCount="1"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Weed Ecology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Maxwell</dc:creator>
  <cp:keywords/>
  <dc:description/>
  <cp:lastModifiedBy>Christine L Hansen</cp:lastModifiedBy>
  <cp:lastPrinted>2006-04-18T15:59:22Z</cp:lastPrinted>
  <dcterms:created xsi:type="dcterms:W3CDTF">2000-09-16T15:46:24Z</dcterms:created>
  <dcterms:modified xsi:type="dcterms:W3CDTF">2016-03-31T17:11:43Z</dcterms:modified>
  <cp:category/>
  <cp:version/>
  <cp:contentType/>
  <cp:contentStatus/>
</cp:coreProperties>
</file>