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2" windowHeight="10428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<sst xmlns="http://schemas.openxmlformats.org/spreadsheetml/2006/main" count="166" uniqueCount="105">
  <si>
    <t>PRESSURE DISTRIBUTION SYSTEM</t>
  </si>
  <si>
    <t>Select number of perforated laterals:</t>
  </si>
  <si>
    <t>Select perforation spacing =</t>
  </si>
  <si>
    <t>ft</t>
  </si>
  <si>
    <t xml:space="preserve">Since perforations should not be placed closer that 1 foot to </t>
  </si>
  <si>
    <t>the edge of the rock layer (see diagram), subtract 2 feet from</t>
  </si>
  <si>
    <t>the rock layer length</t>
  </si>
  <si>
    <t>- 2 ft =</t>
  </si>
  <si>
    <t>rock layer length</t>
  </si>
  <si>
    <t>Determine the number of spaces between perforations.</t>
  </si>
  <si>
    <t>Perforation spacing =</t>
  </si>
  <si>
    <t>ft /</t>
  </si>
  <si>
    <t>ft =</t>
  </si>
  <si>
    <t>spaces</t>
  </si>
  <si>
    <t>Number of perforations is equal to one plus the number of perforation spaces (4).</t>
  </si>
  <si>
    <t>&lt; 10% discharge variation.</t>
  </si>
  <si>
    <t>spaces + 1 =</t>
  </si>
  <si>
    <t>perforations/lateral</t>
  </si>
  <si>
    <t>A. Total number of perforations = perforations per lateral (5) times number of laterals (1).</t>
  </si>
  <si>
    <t>perfs/ lat x</t>
  </si>
  <si>
    <t>laterals =</t>
  </si>
  <si>
    <t>perforations</t>
  </si>
  <si>
    <t>B. Calculate the square footage per perforation.</t>
  </si>
  <si>
    <t>Should be 6-10 sqft/perf. Does not apply to at-grades.</t>
  </si>
  <si>
    <t xml:space="preserve"> ft x</t>
  </si>
  <si>
    <t>perfs x</t>
  </si>
  <si>
    <t>gpm / perfs =</t>
  </si>
  <si>
    <t>gpm</t>
  </si>
  <si>
    <t>inches</t>
  </si>
  <si>
    <t xml:space="preserve">minimum diameter for perforated lateral = </t>
  </si>
  <si>
    <t>inches.</t>
  </si>
  <si>
    <t>1.</t>
  </si>
  <si>
    <t>2.</t>
  </si>
  <si>
    <t>3.</t>
  </si>
  <si>
    <t>Divide the length (3) by perforation spacing (2) and round down to nearest whole number.</t>
  </si>
  <si>
    <t xml:space="preserve">* Check figure E-4 to assure the number of perforations per lateral guarantees </t>
  </si>
  <si>
    <r>
      <t>ft</t>
    </r>
    <r>
      <rPr>
        <vertAlign val="superscript"/>
        <sz val="10"/>
        <rFont val="Arial"/>
        <family val="2"/>
      </rPr>
      <t>2</t>
    </r>
  </si>
  <si>
    <t>perfs   =</t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</si>
  <si>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/ perf </t>
    </r>
  </si>
  <si>
    <t xml:space="preserve">Determine required flow rate by multiplying the total number </t>
  </si>
  <si>
    <t xml:space="preserve">If laterals are connected to header pipe as shown </t>
  </si>
  <si>
    <t xml:space="preserve">number of perforations per lateral (5). </t>
  </si>
  <si>
    <t xml:space="preserve">Select minimum diameter for perforated laterals = </t>
  </si>
  <si>
    <t>5.</t>
  </si>
  <si>
    <t>6.</t>
  </si>
  <si>
    <t>7.</t>
  </si>
  <si>
    <t>8.</t>
  </si>
  <si>
    <t>9.</t>
  </si>
  <si>
    <t xml:space="preserve">diameter; enter figure E-4 with perforation spacing (2) and </t>
  </si>
  <si>
    <t xml:space="preserve">If perforated lateral system is attached to manifold pipe </t>
  </si>
  <si>
    <t xml:space="preserve">near the center, like Figure E-2, perforated lateral length (3) </t>
  </si>
  <si>
    <t>(license #)</t>
  </si>
  <si>
    <t>________________(date)</t>
  </si>
  <si>
    <t>and number of perforations per lateral (5) will be approximately</t>
  </si>
  <si>
    <t xml:space="preserve">one half of that in step 8.   Using these values, select </t>
  </si>
  <si>
    <t>All boxed rectangles must be entered, the rest will be calculated.</t>
  </si>
  <si>
    <t>of perforations(6A) by flow per perforations (see figure E-6)</t>
  </si>
  <si>
    <t>2.  Square foot per perforation = Rock Bed Area / number of perfs (6)</t>
  </si>
  <si>
    <t xml:space="preserve">in Figure E-1, to select minimum required lateral </t>
  </si>
  <si>
    <r>
      <t>ft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  / </t>
    </r>
  </si>
  <si>
    <t>(Signature)</t>
  </si>
  <si>
    <t>I hereby certify that I have completed this work in accordance with all applicable ordinances, rules and laws.</t>
  </si>
  <si>
    <t>1.  Rock bed area = rock width (ft) x rock length (ft)</t>
  </si>
  <si>
    <t>(signature)</t>
  </si>
  <si>
    <r>
      <t>Recommended</t>
    </r>
    <r>
      <rPr>
        <sz val="10"/>
        <rFont val="Arial"/>
        <family val="2"/>
      </rPr>
      <t xml:space="preserve"> value is 6-10 sqft/perf. Does not apply to at-grades.</t>
    </r>
  </si>
  <si>
    <t>E-6 Perforation Discharge in GPM</t>
  </si>
  <si>
    <t>Head</t>
  </si>
  <si>
    <t>Perforations diameter</t>
  </si>
  <si>
    <t>(feet)</t>
  </si>
  <si>
    <t>(inches)</t>
  </si>
  <si>
    <t>3/16</t>
  </si>
  <si>
    <t>7/32</t>
  </si>
  <si>
    <t>1/4</t>
  </si>
  <si>
    <t>b. Use 2.0 feet for anything else</t>
  </si>
  <si>
    <t>2.  Square foot per perforation=Rock Bed Area/number of perfs(6)</t>
  </si>
  <si>
    <r>
      <t>1</t>
    </r>
    <r>
      <rPr>
        <vertAlign val="superscript"/>
        <sz val="10"/>
        <rFont val="Arial"/>
        <family val="2"/>
      </rPr>
      <t>a</t>
    </r>
  </si>
  <si>
    <r>
      <t>2</t>
    </r>
    <r>
      <rPr>
        <vertAlign val="superscript"/>
        <sz val="10"/>
        <rFont val="Arial"/>
        <family val="2"/>
      </rPr>
      <t>b</t>
    </r>
  </si>
  <si>
    <t>a.  Use 1.0 foot for single-family homes.</t>
  </si>
  <si>
    <t>E-4 Maximum Number of 1/4 inch perforations</t>
  </si>
  <si>
    <t>per lateral to guarantee &lt;10% discharge variation</t>
  </si>
  <si>
    <t>Perforation</t>
  </si>
  <si>
    <t>Spacing</t>
  </si>
  <si>
    <t>feet</t>
  </si>
  <si>
    <t>1 inch</t>
  </si>
  <si>
    <t>1.25 inch</t>
  </si>
  <si>
    <t>1.5 inch</t>
  </si>
  <si>
    <t>2.0 inch</t>
  </si>
  <si>
    <t>(date)</t>
  </si>
  <si>
    <t>E-5 Maximum Number of 3/16 inch perforations</t>
  </si>
  <si>
    <t xml:space="preserve">                   Pipe Diameter</t>
  </si>
  <si>
    <t>4.</t>
  </si>
  <si>
    <t>Select perforation size</t>
  </si>
  <si>
    <t>inch</t>
  </si>
  <si>
    <t xml:space="preserve">diameter; enter figure E-4 or E-5 with perforation spacing and </t>
  </si>
  <si>
    <r>
      <t>Manifold on End.</t>
    </r>
    <r>
      <rPr>
        <sz val="10"/>
        <rFont val="Arial"/>
        <family val="2"/>
      </rPr>
      <t xml:space="preserve">  If laterals are connected to header pipe </t>
    </r>
  </si>
  <si>
    <t xml:space="preserve">as shown in Figure E-1, to select minimum required lateral </t>
  </si>
  <si>
    <r>
      <t xml:space="preserve">Center Manifold. </t>
    </r>
    <r>
      <rPr>
        <sz val="10"/>
        <rFont val="Arial"/>
        <family val="2"/>
      </rPr>
      <t xml:space="preserve"> If perforated lateral system is attached to </t>
    </r>
  </si>
  <si>
    <t xml:space="preserve">manifold pipe near the center, like Figure E-2, perforated lateral length (3) </t>
  </si>
  <si>
    <t>B.</t>
  </si>
  <si>
    <t>Determine Minimum Pipe Size</t>
  </si>
  <si>
    <t>A.</t>
  </si>
  <si>
    <t xml:space="preserve">number of perforations per lateral. Select minimum diameter </t>
  </si>
  <si>
    <t>for perforated laterals =</t>
  </si>
  <si>
    <t xml:space="preserve">one half of that in step A.   Using these values, select </t>
  </si>
  <si>
    <t>University of Minnesota Pressure Distribution System Design - 10/25/04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</si>
</sst>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3">
    <font>
      <sz val="10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16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2" fontId="8" fillId="0" borderId="12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8" fillId="0" borderId="17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69" fontId="0" fillId="0" borderId="21" xfId="0" applyNumberFormat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69" fontId="0" fillId="0" borderId="23" xfId="0" applyNumberFormat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26" xfId="0" applyFont="1" applyBorder="1" applyAlignment="1">
      <alignment horizontal="left"/>
    </xf>
    <xf numFmtId="169" fontId="0" fillId="33" borderId="22" xfId="0" applyNumberFormat="1" applyFill="1" applyBorder="1" applyAlignment="1">
      <alignment horizontal="center"/>
    </xf>
    <xf numFmtId="1" fontId="0" fillId="33" borderId="2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33" borderId="22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8" fillId="0" borderId="16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6</xdr:row>
      <xdr:rowOff>57150</xdr:rowOff>
    </xdr:from>
    <xdr:to>
      <xdr:col>12</xdr:col>
      <xdr:colOff>466725</xdr:colOff>
      <xdr:row>12</xdr:row>
      <xdr:rowOff>123825</xdr:rowOff>
    </xdr:to>
    <xdr:pic>
      <xdr:nvPicPr>
        <xdr:cNvPr id="1" name="Picture 3" descr="Per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047750"/>
          <a:ext cx="3200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55</xdr:row>
      <xdr:rowOff>66675</xdr:rowOff>
    </xdr:from>
    <xdr:to>
      <xdr:col>11</xdr:col>
      <xdr:colOff>371475</xdr:colOff>
      <xdr:row>61</xdr:row>
      <xdr:rowOff>9525</xdr:rowOff>
    </xdr:to>
    <xdr:pic>
      <xdr:nvPicPr>
        <xdr:cNvPr id="2" name="Picture 4" descr="E-02 manifold at e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8629650"/>
          <a:ext cx="2657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64</xdr:row>
      <xdr:rowOff>142875</xdr:rowOff>
    </xdr:from>
    <xdr:to>
      <xdr:col>12</xdr:col>
      <xdr:colOff>228600</xdr:colOff>
      <xdr:row>70</xdr:row>
      <xdr:rowOff>142875</xdr:rowOff>
    </xdr:to>
    <xdr:pic>
      <xdr:nvPicPr>
        <xdr:cNvPr id="3" name="Picture 5" descr="E-03 manifold in ce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10096500"/>
          <a:ext cx="2524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0</xdr:row>
      <xdr:rowOff>200025</xdr:rowOff>
    </xdr:from>
    <xdr:to>
      <xdr:col>9</xdr:col>
      <xdr:colOff>571500</xdr:colOff>
      <xdr:row>4</xdr:row>
      <xdr:rowOff>95250</xdr:rowOff>
    </xdr:to>
    <xdr:grpSp>
      <xdr:nvGrpSpPr>
        <xdr:cNvPr id="4" name="Group 7"/>
        <xdr:cNvGrpSpPr>
          <a:grpSpLocks/>
        </xdr:cNvGrpSpPr>
      </xdr:nvGrpSpPr>
      <xdr:grpSpPr>
        <a:xfrm>
          <a:off x="3771900" y="200025"/>
          <a:ext cx="1685925" cy="581025"/>
          <a:chOff x="407" y="3"/>
          <a:chExt cx="167" cy="74"/>
        </a:xfrm>
        <a:solidFill>
          <a:srgbClr val="FFFFFF"/>
        </a:solidFill>
      </xdr:grpSpPr>
      <xdr:pic>
        <xdr:nvPicPr>
          <xdr:cNvPr id="5" name="Picture 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07" y="9"/>
            <a:ext cx="151" cy="6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6" name="Rectangle 9"/>
          <xdr:cNvSpPr>
            <a:spLocks/>
          </xdr:cNvSpPr>
        </xdr:nvSpPr>
        <xdr:spPr>
          <a:xfrm>
            <a:off x="557" y="3"/>
            <a:ext cx="17" cy="7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209550</xdr:rowOff>
    </xdr:from>
    <xdr:to>
      <xdr:col>13</xdr:col>
      <xdr:colOff>104775</xdr:colOff>
      <xdr:row>5</xdr:row>
      <xdr:rowOff>9525</xdr:rowOff>
    </xdr:to>
    <xdr:pic>
      <xdr:nvPicPr>
        <xdr:cNvPr id="1" name="Picture 1" descr="Per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209550"/>
          <a:ext cx="3200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4</xdr:row>
      <xdr:rowOff>104775</xdr:rowOff>
    </xdr:from>
    <xdr:to>
      <xdr:col>13</xdr:col>
      <xdr:colOff>123825</xdr:colOff>
      <xdr:row>13</xdr:row>
      <xdr:rowOff>76200</xdr:rowOff>
    </xdr:to>
    <xdr:pic>
      <xdr:nvPicPr>
        <xdr:cNvPr id="2" name="Picture 2" descr="perfsperlater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1123950"/>
          <a:ext cx="29146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23</xdr:row>
      <xdr:rowOff>123825</xdr:rowOff>
    </xdr:from>
    <xdr:to>
      <xdr:col>13</xdr:col>
      <xdr:colOff>352425</xdr:colOff>
      <xdr:row>33</xdr:row>
      <xdr:rowOff>152400</xdr:rowOff>
    </xdr:to>
    <xdr:pic>
      <xdr:nvPicPr>
        <xdr:cNvPr id="3" name="Picture 3" descr="perfdischar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29125" y="4219575"/>
          <a:ext cx="23431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35</xdr:row>
      <xdr:rowOff>47625</xdr:rowOff>
    </xdr:from>
    <xdr:to>
      <xdr:col>12</xdr:col>
      <xdr:colOff>571500</xdr:colOff>
      <xdr:row>41</xdr:row>
      <xdr:rowOff>28575</xdr:rowOff>
    </xdr:to>
    <xdr:pic>
      <xdr:nvPicPr>
        <xdr:cNvPr id="4" name="Picture 4" descr="E-02 manifold at e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24275" y="6124575"/>
          <a:ext cx="2657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43</xdr:row>
      <xdr:rowOff>19050</xdr:rowOff>
    </xdr:from>
    <xdr:to>
      <xdr:col>13</xdr:col>
      <xdr:colOff>0</xdr:colOff>
      <xdr:row>48</xdr:row>
      <xdr:rowOff>123825</xdr:rowOff>
    </xdr:to>
    <xdr:pic>
      <xdr:nvPicPr>
        <xdr:cNvPr id="5" name="Picture 5" descr="E-03 manifold in cen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95725" y="7277100"/>
          <a:ext cx="2524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8" customWidth="1"/>
    <col min="2" max="2" width="9.8515625" style="5" customWidth="1"/>
    <col min="3" max="6" width="9.28125" style="5" customWidth="1"/>
    <col min="7" max="7" width="4.57421875" style="5" customWidth="1"/>
    <col min="8" max="8" width="9.7109375" style="5" customWidth="1"/>
    <col min="9" max="12" width="9.28125" style="5" customWidth="1"/>
    <col min="13" max="13" width="7.8515625" style="5" customWidth="1"/>
    <col min="14" max="14" width="10.28125" style="5" customWidth="1"/>
    <col min="15" max="16384" width="9.140625" style="5" customWidth="1"/>
  </cols>
  <sheetData>
    <row r="1" spans="1:10" s="6" customFormat="1" ht="18" customHeight="1">
      <c r="A1" s="10" t="s">
        <v>104</v>
      </c>
      <c r="J1" s="10"/>
    </row>
    <row r="2" spans="1:15" s="16" customFormat="1" ht="12" customHeight="1">
      <c r="A2" s="15" t="s">
        <v>55</v>
      </c>
      <c r="C2" s="17"/>
      <c r="E2" s="17"/>
      <c r="O2" s="42"/>
    </row>
    <row r="3" spans="1:15" s="1" customFormat="1" ht="12" customHeight="1">
      <c r="A3" s="5"/>
      <c r="C3" s="14"/>
      <c r="E3" s="14"/>
      <c r="O3" s="42"/>
    </row>
    <row r="4" spans="1:15" ht="12" customHeight="1">
      <c r="A4" s="8" t="s">
        <v>31</v>
      </c>
      <c r="B4" s="5" t="s">
        <v>1</v>
      </c>
      <c r="F4" s="4"/>
      <c r="O4" s="42"/>
    </row>
    <row r="5" ht="12" customHeight="1">
      <c r="O5" s="42"/>
    </row>
    <row r="6" spans="1:15" ht="12" customHeight="1">
      <c r="A6" s="8" t="s">
        <v>32</v>
      </c>
      <c r="B6" s="5" t="s">
        <v>2</v>
      </c>
      <c r="E6" s="4"/>
      <c r="F6" s="5" t="s">
        <v>3</v>
      </c>
      <c r="O6" s="42"/>
    </row>
    <row r="7" ht="12" customHeight="1">
      <c r="O7" s="42"/>
    </row>
    <row r="8" spans="1:15" ht="12" customHeight="1">
      <c r="A8" s="8" t="s">
        <v>33</v>
      </c>
      <c r="B8" s="5" t="s">
        <v>4</v>
      </c>
      <c r="O8" s="42"/>
    </row>
    <row r="9" spans="2:15" ht="12" customHeight="1">
      <c r="B9" s="5" t="s">
        <v>5</v>
      </c>
      <c r="O9" s="42"/>
    </row>
    <row r="10" spans="2:15" ht="12" customHeight="1">
      <c r="B10" s="5" t="s">
        <v>6</v>
      </c>
      <c r="O10" s="42"/>
    </row>
    <row r="11" spans="3:6" ht="12" customHeight="1">
      <c r="C11" s="4"/>
      <c r="D11" s="8" t="s">
        <v>7</v>
      </c>
      <c r="E11" s="3">
        <f>C11-2</f>
        <v>-2</v>
      </c>
      <c r="F11" s="5" t="s">
        <v>3</v>
      </c>
    </row>
    <row r="12" ht="12" customHeight="1"/>
    <row r="13" spans="1:2" ht="12" customHeight="1">
      <c r="A13" s="8" t="s">
        <v>90</v>
      </c>
      <c r="B13" s="5" t="s">
        <v>9</v>
      </c>
    </row>
    <row r="14" ht="12" customHeight="1">
      <c r="B14" s="5" t="s">
        <v>34</v>
      </c>
    </row>
    <row r="15" spans="3:9" ht="12" customHeight="1">
      <c r="C15" s="5" t="s">
        <v>10</v>
      </c>
      <c r="E15" s="3">
        <f>E11</f>
        <v>-2</v>
      </c>
      <c r="F15" s="5" t="s">
        <v>11</v>
      </c>
      <c r="G15" s="3">
        <f>E6</f>
        <v>0</v>
      </c>
      <c r="H15" s="5" t="s">
        <v>12</v>
      </c>
      <c r="I15" s="12">
        <f>IF(F4=0,0,ROUNDDOWN((E15/G15),0))</f>
        <v>0</v>
      </c>
    </row>
    <row r="16" spans="5:9" ht="12" customHeight="1">
      <c r="E16" s="3"/>
      <c r="G16" s="13"/>
      <c r="I16" s="52"/>
    </row>
    <row r="17" spans="1:9" ht="12" customHeight="1">
      <c r="A17" s="8" t="s">
        <v>43</v>
      </c>
      <c r="B17" s="5" t="s">
        <v>91</v>
      </c>
      <c r="E17" s="29"/>
      <c r="F17" s="5" t="s">
        <v>92</v>
      </c>
      <c r="G17" s="7"/>
      <c r="I17" s="7"/>
    </row>
    <row r="18" spans="5:9" ht="12" customHeight="1">
      <c r="E18" s="7"/>
      <c r="G18" s="7"/>
      <c r="I18" s="7"/>
    </row>
    <row r="19" spans="1:2" ht="12" customHeight="1">
      <c r="A19" s="8" t="s">
        <v>44</v>
      </c>
      <c r="B19" s="5" t="s">
        <v>14</v>
      </c>
    </row>
    <row r="20" spans="1:2" s="2" customFormat="1" ht="12" customHeight="1">
      <c r="A20" s="18"/>
      <c r="B20" s="2" t="s">
        <v>35</v>
      </c>
    </row>
    <row r="21" spans="1:2" s="2" customFormat="1" ht="12" customHeight="1">
      <c r="A21" s="18"/>
      <c r="B21" s="2" t="s">
        <v>15</v>
      </c>
    </row>
    <row r="22" spans="2:6" ht="12" customHeight="1">
      <c r="B22" s="12">
        <f>I15</f>
        <v>0</v>
      </c>
      <c r="C22" s="11" t="s">
        <v>16</v>
      </c>
      <c r="E22" s="12">
        <f>IF(F4=0,0,B22+1)</f>
        <v>0</v>
      </c>
      <c r="F22" s="5" t="s">
        <v>17</v>
      </c>
    </row>
    <row r="23" spans="2:5" ht="12" customHeight="1">
      <c r="B23" s="52"/>
      <c r="C23" s="11"/>
      <c r="E23" s="52"/>
    </row>
    <row r="24" spans="2:12" ht="12" customHeight="1">
      <c r="B24" s="36" t="s">
        <v>78</v>
      </c>
      <c r="C24" s="37"/>
      <c r="D24" s="37"/>
      <c r="E24" s="37"/>
      <c r="F24" s="38"/>
      <c r="H24" s="73" t="s">
        <v>88</v>
      </c>
      <c r="I24" s="74"/>
      <c r="J24" s="74"/>
      <c r="K24" s="74"/>
      <c r="L24" s="75"/>
    </row>
    <row r="25" spans="2:12" ht="12" customHeight="1">
      <c r="B25" s="39" t="s">
        <v>79</v>
      </c>
      <c r="C25" s="40"/>
      <c r="D25" s="40"/>
      <c r="E25" s="40"/>
      <c r="F25" s="41"/>
      <c r="H25" s="76" t="s">
        <v>79</v>
      </c>
      <c r="I25" s="72"/>
      <c r="J25" s="72"/>
      <c r="K25" s="72"/>
      <c r="L25" s="90"/>
    </row>
    <row r="26" spans="2:12" ht="12" customHeight="1">
      <c r="B26" s="69" t="s">
        <v>80</v>
      </c>
      <c r="C26" s="37"/>
      <c r="D26" s="37"/>
      <c r="E26" s="37"/>
      <c r="F26" s="38"/>
      <c r="H26" s="61" t="s">
        <v>80</v>
      </c>
      <c r="I26" s="91"/>
      <c r="J26" s="58"/>
      <c r="K26" s="58"/>
      <c r="L26" s="92"/>
    </row>
    <row r="27" spans="2:12" ht="12" customHeight="1">
      <c r="B27" s="70" t="s">
        <v>81</v>
      </c>
      <c r="C27" s="59" t="s">
        <v>89</v>
      </c>
      <c r="D27" s="42"/>
      <c r="E27" s="42"/>
      <c r="F27" s="43"/>
      <c r="H27" s="62" t="s">
        <v>81</v>
      </c>
      <c r="I27" s="93" t="s">
        <v>89</v>
      </c>
      <c r="J27" s="60"/>
      <c r="K27" s="60"/>
      <c r="L27" s="94"/>
    </row>
    <row r="28" spans="2:12" ht="12" customHeight="1">
      <c r="B28" s="71" t="s">
        <v>3</v>
      </c>
      <c r="C28" s="50" t="s">
        <v>83</v>
      </c>
      <c r="D28" s="50" t="s">
        <v>84</v>
      </c>
      <c r="E28" s="50" t="s">
        <v>85</v>
      </c>
      <c r="F28" s="51" t="s">
        <v>86</v>
      </c>
      <c r="H28" s="63" t="s">
        <v>82</v>
      </c>
      <c r="I28" s="88" t="s">
        <v>83</v>
      </c>
      <c r="J28" s="50" t="s">
        <v>84</v>
      </c>
      <c r="K28" s="50" t="s">
        <v>85</v>
      </c>
      <c r="L28" s="51" t="s">
        <v>86</v>
      </c>
    </row>
    <row r="29" spans="2:12" ht="12" customHeight="1">
      <c r="B29" s="44">
        <v>2.5</v>
      </c>
      <c r="C29" s="65">
        <v>8</v>
      </c>
      <c r="D29" s="45">
        <v>14</v>
      </c>
      <c r="E29" s="45">
        <v>18</v>
      </c>
      <c r="F29" s="45">
        <v>28</v>
      </c>
      <c r="H29" s="87">
        <v>2.5</v>
      </c>
      <c r="I29" s="61">
        <v>12</v>
      </c>
      <c r="J29" s="61">
        <v>19</v>
      </c>
      <c r="K29" s="61">
        <v>25</v>
      </c>
      <c r="L29" s="61">
        <v>39</v>
      </c>
    </row>
    <row r="30" spans="2:12" ht="12" customHeight="1">
      <c r="B30" s="56">
        <v>3</v>
      </c>
      <c r="C30" s="66">
        <v>8</v>
      </c>
      <c r="D30" s="57">
        <v>13</v>
      </c>
      <c r="E30" s="57">
        <v>17</v>
      </c>
      <c r="F30" s="57">
        <v>26</v>
      </c>
      <c r="H30" s="89">
        <v>3</v>
      </c>
      <c r="I30" s="64">
        <v>11</v>
      </c>
      <c r="J30" s="64">
        <v>18</v>
      </c>
      <c r="K30" s="64">
        <v>24</v>
      </c>
      <c r="L30" s="64">
        <v>37</v>
      </c>
    </row>
    <row r="31" spans="2:12" ht="12" customHeight="1">
      <c r="B31" s="46">
        <v>3.3</v>
      </c>
      <c r="C31" s="67">
        <v>7</v>
      </c>
      <c r="D31" s="47">
        <v>12</v>
      </c>
      <c r="E31" s="47">
        <v>16</v>
      </c>
      <c r="F31" s="47">
        <v>25</v>
      </c>
      <c r="H31" s="87">
        <v>3.3</v>
      </c>
      <c r="I31" s="62">
        <v>10</v>
      </c>
      <c r="J31" s="62">
        <v>17</v>
      </c>
      <c r="K31" s="62">
        <v>23</v>
      </c>
      <c r="L31" s="62">
        <v>36</v>
      </c>
    </row>
    <row r="32" spans="2:12" ht="12" customHeight="1">
      <c r="B32" s="56">
        <v>4</v>
      </c>
      <c r="C32" s="66">
        <v>7</v>
      </c>
      <c r="D32" s="57">
        <v>11</v>
      </c>
      <c r="E32" s="57">
        <v>15</v>
      </c>
      <c r="F32" s="57">
        <v>23</v>
      </c>
      <c r="H32" s="89">
        <v>4</v>
      </c>
      <c r="I32" s="64">
        <v>10</v>
      </c>
      <c r="J32" s="64">
        <v>16</v>
      </c>
      <c r="K32" s="64">
        <v>21</v>
      </c>
      <c r="L32" s="64">
        <v>33</v>
      </c>
    </row>
    <row r="33" spans="2:12" ht="12" customHeight="1">
      <c r="B33" s="48">
        <v>5</v>
      </c>
      <c r="C33" s="68">
        <v>6</v>
      </c>
      <c r="D33" s="49">
        <v>10</v>
      </c>
      <c r="E33" s="49">
        <v>14</v>
      </c>
      <c r="F33" s="49">
        <v>22</v>
      </c>
      <c r="H33" s="88">
        <v>5</v>
      </c>
      <c r="I33" s="63">
        <v>9</v>
      </c>
      <c r="J33" s="63">
        <v>15</v>
      </c>
      <c r="K33" s="63">
        <v>20</v>
      </c>
      <c r="L33" s="63">
        <v>31</v>
      </c>
    </row>
    <row r="34" spans="2:4" ht="12" customHeight="1">
      <c r="B34" s="7"/>
      <c r="D34" s="7"/>
    </row>
    <row r="35" spans="1:14" ht="12" customHeight="1">
      <c r="A35" s="8" t="s">
        <v>45</v>
      </c>
      <c r="B35" s="5" t="s">
        <v>18</v>
      </c>
      <c r="K35" s="7"/>
      <c r="L35" s="7"/>
      <c r="M35" s="7"/>
      <c r="N35" s="7"/>
    </row>
    <row r="36" spans="2:14" ht="12" customHeight="1">
      <c r="B36" s="12">
        <f>E22</f>
        <v>0</v>
      </c>
      <c r="C36" s="5" t="s">
        <v>19</v>
      </c>
      <c r="D36" s="3">
        <f>F4</f>
        <v>0</v>
      </c>
      <c r="E36" s="5" t="s">
        <v>20</v>
      </c>
      <c r="F36" s="12">
        <f>ROUNDUP(B36,0)*ROUNDUP(D36,0)</f>
        <v>0</v>
      </c>
      <c r="G36" s="5" t="s">
        <v>21</v>
      </c>
      <c r="J36" s="7"/>
      <c r="K36" s="7"/>
      <c r="L36" s="7"/>
      <c r="M36" s="7"/>
      <c r="N36" s="7"/>
    </row>
    <row r="37" spans="2:7" ht="12" customHeight="1">
      <c r="B37" s="7"/>
      <c r="D37" s="7"/>
      <c r="G37" s="7"/>
    </row>
    <row r="38" ht="12" customHeight="1">
      <c r="B38" s="5" t="s">
        <v>22</v>
      </c>
    </row>
    <row r="39" ht="12" customHeight="1">
      <c r="B39" s="2" t="s">
        <v>64</v>
      </c>
    </row>
    <row r="40" ht="12" customHeight="1">
      <c r="B40" s="5" t="s">
        <v>62</v>
      </c>
    </row>
    <row r="41" spans="2:7" ht="15" customHeight="1">
      <c r="B41" s="4"/>
      <c r="C41" s="5" t="s">
        <v>24</v>
      </c>
      <c r="D41" s="3">
        <f>C11</f>
        <v>0</v>
      </c>
      <c r="E41" s="5" t="s">
        <v>12</v>
      </c>
      <c r="F41" s="12">
        <f>B41*D41</f>
        <v>0</v>
      </c>
      <c r="G41" s="5" t="s">
        <v>36</v>
      </c>
    </row>
    <row r="42" spans="2:6" ht="12" customHeight="1">
      <c r="B42" s="7" t="s">
        <v>74</v>
      </c>
      <c r="D42" s="7"/>
      <c r="F42" s="7"/>
    </row>
    <row r="43" spans="2:7" ht="17.25" customHeight="1">
      <c r="B43" s="19">
        <f>F41</f>
        <v>0</v>
      </c>
      <c r="C43" s="5" t="s">
        <v>59</v>
      </c>
      <c r="D43" s="12">
        <f>F36</f>
        <v>0</v>
      </c>
      <c r="E43" s="5" t="s">
        <v>37</v>
      </c>
      <c r="F43" s="19">
        <f>IF(F4=0,0,B43/D43)</f>
        <v>0</v>
      </c>
      <c r="G43" s="5" t="s">
        <v>38</v>
      </c>
    </row>
    <row r="44" spans="3:7" ht="12" customHeight="1">
      <c r="C44" s="7"/>
      <c r="E44" s="7"/>
      <c r="G44" s="7"/>
    </row>
    <row r="45" spans="1:2" ht="12" customHeight="1">
      <c r="A45" s="8" t="s">
        <v>46</v>
      </c>
      <c r="B45" s="5" t="s">
        <v>39</v>
      </c>
    </row>
    <row r="46" ht="12" customHeight="1">
      <c r="B46" s="5" t="s">
        <v>56</v>
      </c>
    </row>
    <row r="47" spans="3:9" ht="12" customHeight="1">
      <c r="C47" s="3">
        <f>F36</f>
        <v>0</v>
      </c>
      <c r="D47" s="5" t="s">
        <v>25</v>
      </c>
      <c r="E47" s="4"/>
      <c r="F47" s="5" t="s">
        <v>26</v>
      </c>
      <c r="H47" s="19">
        <f>C47*E47</f>
        <v>0</v>
      </c>
      <c r="I47" s="5" t="s">
        <v>27</v>
      </c>
    </row>
    <row r="48" spans="3:8" ht="12" customHeight="1">
      <c r="C48" s="7"/>
      <c r="E48" s="7"/>
      <c r="H48" s="7"/>
    </row>
    <row r="49" spans="3:8" ht="12" customHeight="1">
      <c r="C49" s="55" t="s">
        <v>65</v>
      </c>
      <c r="D49" s="53"/>
      <c r="E49" s="53"/>
      <c r="F49" s="54"/>
      <c r="H49" s="7"/>
    </row>
    <row r="50" spans="3:8" ht="12" customHeight="1">
      <c r="C50" s="84" t="s">
        <v>66</v>
      </c>
      <c r="D50" s="96" t="s">
        <v>67</v>
      </c>
      <c r="E50" s="97"/>
      <c r="F50" s="98"/>
      <c r="H50" s="7"/>
    </row>
    <row r="51" spans="3:8" ht="12" customHeight="1">
      <c r="C51" s="85" t="s">
        <v>68</v>
      </c>
      <c r="D51" s="99" t="s">
        <v>69</v>
      </c>
      <c r="E51" s="100"/>
      <c r="F51" s="101"/>
      <c r="H51" s="7"/>
    </row>
    <row r="52" spans="3:8" ht="12" customHeight="1">
      <c r="C52" s="85"/>
      <c r="D52" s="29" t="s">
        <v>70</v>
      </c>
      <c r="E52" s="29" t="s">
        <v>71</v>
      </c>
      <c r="F52" s="77" t="s">
        <v>72</v>
      </c>
      <c r="H52" s="7"/>
    </row>
    <row r="53" spans="3:8" ht="12" customHeight="1">
      <c r="C53" s="84" t="s">
        <v>75</v>
      </c>
      <c r="D53" s="78">
        <v>0.42</v>
      </c>
      <c r="E53" s="78">
        <v>0.56</v>
      </c>
      <c r="F53" s="79">
        <v>0.74</v>
      </c>
      <c r="H53" s="7"/>
    </row>
    <row r="54" spans="3:8" ht="12" customHeight="1">
      <c r="C54" s="86" t="s">
        <v>76</v>
      </c>
      <c r="D54" s="80">
        <v>0.59</v>
      </c>
      <c r="E54" s="80">
        <v>0.8</v>
      </c>
      <c r="F54" s="81">
        <v>1.04</v>
      </c>
      <c r="H54" s="7"/>
    </row>
    <row r="55" spans="3:8" ht="12" customHeight="1">
      <c r="C55" s="85">
        <v>5</v>
      </c>
      <c r="D55" s="82">
        <v>0.94</v>
      </c>
      <c r="E55" s="82">
        <v>1.26</v>
      </c>
      <c r="F55" s="83">
        <v>1.65</v>
      </c>
      <c r="H55" s="7"/>
    </row>
    <row r="56" spans="3:8" ht="12" customHeight="1">
      <c r="C56" s="31" t="s">
        <v>77</v>
      </c>
      <c r="D56" s="30"/>
      <c r="E56" s="30"/>
      <c r="F56" s="32"/>
      <c r="H56" s="7"/>
    </row>
    <row r="57" spans="3:8" ht="12" customHeight="1">
      <c r="C57" s="33" t="s">
        <v>73</v>
      </c>
      <c r="D57" s="34"/>
      <c r="E57" s="34"/>
      <c r="F57" s="35"/>
      <c r="H57" s="7"/>
    </row>
    <row r="58" spans="3:8" ht="12.75" customHeight="1">
      <c r="C58" s="7"/>
      <c r="E58" s="7"/>
      <c r="H58" s="7"/>
    </row>
    <row r="59" spans="1:8" ht="12.75" customHeight="1">
      <c r="A59" s="8" t="s">
        <v>47</v>
      </c>
      <c r="B59" s="5" t="s">
        <v>99</v>
      </c>
      <c r="C59" s="7"/>
      <c r="E59" s="7"/>
      <c r="H59" s="7"/>
    </row>
    <row r="60" spans="1:2" ht="12" customHeight="1">
      <c r="A60" s="8" t="s">
        <v>100</v>
      </c>
      <c r="B60" s="95" t="s">
        <v>94</v>
      </c>
    </row>
    <row r="61" ht="12" customHeight="1">
      <c r="B61" s="5" t="s">
        <v>95</v>
      </c>
    </row>
    <row r="62" ht="12" customHeight="1">
      <c r="B62" s="5" t="s">
        <v>93</v>
      </c>
    </row>
    <row r="63" ht="12" customHeight="1">
      <c r="B63" s="5" t="s">
        <v>101</v>
      </c>
    </row>
    <row r="64" spans="2:6" ht="12" customHeight="1">
      <c r="B64" s="5" t="s">
        <v>102</v>
      </c>
      <c r="E64" s="29"/>
      <c r="F64" s="5" t="s">
        <v>28</v>
      </c>
    </row>
    <row r="65" ht="12" customHeight="1"/>
    <row r="66" spans="1:2" ht="12" customHeight="1">
      <c r="A66" s="8" t="s">
        <v>98</v>
      </c>
      <c r="B66" s="95" t="s">
        <v>96</v>
      </c>
    </row>
    <row r="67" ht="12" customHeight="1">
      <c r="B67" s="5" t="s">
        <v>97</v>
      </c>
    </row>
    <row r="68" ht="12" customHeight="1">
      <c r="B68" s="5" t="s">
        <v>53</v>
      </c>
    </row>
    <row r="69" ht="12" customHeight="1">
      <c r="B69" s="5" t="s">
        <v>103</v>
      </c>
    </row>
    <row r="70" spans="2:7" ht="12" customHeight="1">
      <c r="B70" s="5" t="s">
        <v>29</v>
      </c>
      <c r="F70" s="29"/>
      <c r="G70" s="5" t="s">
        <v>28</v>
      </c>
    </row>
    <row r="71" ht="12" customHeight="1">
      <c r="G71" s="7"/>
    </row>
    <row r="72" ht="12" customHeight="1"/>
    <row r="73" spans="1:13" ht="12" customHeight="1">
      <c r="A73" s="20" t="s">
        <v>61</v>
      </c>
      <c r="B73" s="21"/>
      <c r="C73" s="22"/>
      <c r="D73" s="21"/>
      <c r="E73" s="22"/>
      <c r="F73" s="21"/>
      <c r="G73" s="21"/>
      <c r="H73" s="21"/>
      <c r="I73" s="21"/>
      <c r="J73" s="21"/>
      <c r="K73" s="21"/>
      <c r="L73" s="23"/>
      <c r="M73" s="7"/>
    </row>
    <row r="74" spans="1:13" ht="12" customHeight="1">
      <c r="A74" s="24"/>
      <c r="B74" s="7"/>
      <c r="C74" s="13"/>
      <c r="D74" s="7"/>
      <c r="E74" s="13"/>
      <c r="F74" s="7"/>
      <c r="G74" s="7"/>
      <c r="H74" s="7"/>
      <c r="I74" s="7"/>
      <c r="J74" s="7"/>
      <c r="K74" s="7"/>
      <c r="L74" s="25"/>
      <c r="M74" s="7"/>
    </row>
    <row r="75" spans="1:13" ht="12" customHeight="1">
      <c r="A75" s="26"/>
      <c r="B75" s="9"/>
      <c r="C75" s="3"/>
      <c r="D75" s="9"/>
      <c r="E75" s="7" t="s">
        <v>63</v>
      </c>
      <c r="F75" s="9"/>
      <c r="G75" s="9"/>
      <c r="H75" s="7" t="s">
        <v>51</v>
      </c>
      <c r="I75" s="7"/>
      <c r="J75" s="9"/>
      <c r="K75" s="7" t="s">
        <v>87</v>
      </c>
      <c r="L75" s="25"/>
      <c r="M75" s="7"/>
    </row>
    <row r="76" spans="1:13" ht="12" customHeight="1">
      <c r="A76" s="27"/>
      <c r="B76" s="9"/>
      <c r="C76" s="9"/>
      <c r="D76" s="9"/>
      <c r="E76" s="9"/>
      <c r="F76" s="9"/>
      <c r="G76" s="9"/>
      <c r="H76" s="9"/>
      <c r="I76" s="9"/>
      <c r="J76" s="9"/>
      <c r="K76" s="9"/>
      <c r="L76" s="28"/>
      <c r="M76" s="7"/>
    </row>
  </sheetData>
  <sheetProtection/>
  <mergeCells count="2">
    <mergeCell ref="D50:F50"/>
    <mergeCell ref="D51:F51"/>
  </mergeCells>
  <printOptions/>
  <pageMargins left="0.5" right="0.5" top="0.5" bottom="0.5" header="0.5" footer="0.5"/>
  <pageSetup fitToHeight="1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PageLayoutView="0" workbookViewId="0" topLeftCell="A1">
      <selection activeCell="C26" sqref="C26"/>
    </sheetView>
  </sheetViews>
  <sheetFormatPr defaultColWidth="9.140625" defaultRowHeight="12.75"/>
  <cols>
    <col min="1" max="1" width="3.7109375" style="8" customWidth="1"/>
    <col min="2" max="2" width="7.57421875" style="5" customWidth="1"/>
    <col min="3" max="3" width="9.140625" style="5" customWidth="1"/>
    <col min="4" max="5" width="8.140625" style="5" customWidth="1"/>
    <col min="6" max="7" width="5.28125" style="5" customWidth="1"/>
    <col min="8" max="8" width="5.421875" style="5" customWidth="1"/>
    <col min="9" max="9" width="7.00390625" style="5" customWidth="1"/>
    <col min="10" max="16384" width="9.140625" style="5" customWidth="1"/>
  </cols>
  <sheetData>
    <row r="1" s="6" customFormat="1" ht="18" customHeight="1">
      <c r="C1" s="10" t="s">
        <v>0</v>
      </c>
    </row>
    <row r="2" spans="1:5" s="16" customFormat="1" ht="31.5" customHeight="1">
      <c r="A2" s="15" t="s">
        <v>55</v>
      </c>
      <c r="C2" s="17"/>
      <c r="E2" s="17"/>
    </row>
    <row r="3" spans="1:5" s="1" customFormat="1" ht="18">
      <c r="A3" s="5"/>
      <c r="C3" s="14"/>
      <c r="E3" s="14"/>
    </row>
    <row r="4" spans="1:6" ht="12.75">
      <c r="A4" s="8" t="s">
        <v>31</v>
      </c>
      <c r="B4" s="5" t="s">
        <v>1</v>
      </c>
      <c r="F4" s="4">
        <v>3</v>
      </c>
    </row>
    <row r="5" ht="12.75"/>
    <row r="6" spans="1:6" ht="12.75">
      <c r="A6" s="8" t="s">
        <v>32</v>
      </c>
      <c r="B6" s="5" t="s">
        <v>2</v>
      </c>
      <c r="E6" s="4">
        <v>3</v>
      </c>
      <c r="F6" s="5" t="s">
        <v>3</v>
      </c>
    </row>
    <row r="7" ht="12.75"/>
    <row r="8" spans="1:2" ht="12.75">
      <c r="A8" s="8" t="s">
        <v>33</v>
      </c>
      <c r="B8" s="5" t="s">
        <v>4</v>
      </c>
    </row>
    <row r="9" ht="12.75">
      <c r="B9" s="5" t="s">
        <v>5</v>
      </c>
    </row>
    <row r="10" ht="12.75">
      <c r="B10" s="5" t="s">
        <v>6</v>
      </c>
    </row>
    <row r="11" spans="3:6" ht="12.75">
      <c r="C11" s="4">
        <v>40</v>
      </c>
      <c r="D11" s="8" t="s">
        <v>7</v>
      </c>
      <c r="E11" s="3">
        <f>C11-2</f>
        <v>38</v>
      </c>
      <c r="F11" s="5" t="s">
        <v>3</v>
      </c>
    </row>
    <row r="12" ht="12.75">
      <c r="C12" s="5" t="s">
        <v>8</v>
      </c>
    </row>
    <row r="13" ht="12.75"/>
    <row r="14" spans="1:2" ht="12.75">
      <c r="A14" s="8">
        <v>4</v>
      </c>
      <c r="B14" s="5" t="s">
        <v>9</v>
      </c>
    </row>
    <row r="15" ht="12.75">
      <c r="B15" s="5" t="s">
        <v>34</v>
      </c>
    </row>
    <row r="16" spans="3:10" ht="12.75">
      <c r="C16" s="5" t="s">
        <v>10</v>
      </c>
      <c r="E16" s="3">
        <f>E11</f>
        <v>38</v>
      </c>
      <c r="F16" s="5" t="s">
        <v>11</v>
      </c>
      <c r="G16" s="3">
        <f>E6</f>
        <v>3</v>
      </c>
      <c r="H16" s="5" t="s">
        <v>12</v>
      </c>
      <c r="I16" s="12">
        <f>E16/G16</f>
        <v>12.666666666666666</v>
      </c>
      <c r="J16" s="5" t="s">
        <v>13</v>
      </c>
    </row>
    <row r="17" spans="5:9" ht="12.75">
      <c r="E17" s="7"/>
      <c r="G17" s="7"/>
      <c r="I17" s="7"/>
    </row>
    <row r="18" spans="1:2" ht="12.75">
      <c r="A18" s="8" t="s">
        <v>43</v>
      </c>
      <c r="B18" s="5" t="s">
        <v>14</v>
      </c>
    </row>
    <row r="19" spans="1:2" s="2" customFormat="1" ht="12.75">
      <c r="A19" s="18"/>
      <c r="B19" s="2" t="s">
        <v>35</v>
      </c>
    </row>
    <row r="20" spans="1:2" s="2" customFormat="1" ht="12.75">
      <c r="A20" s="18"/>
      <c r="B20" s="2" t="s">
        <v>15</v>
      </c>
    </row>
    <row r="21" spans="2:6" ht="12.75">
      <c r="B21" s="12">
        <f>I16</f>
        <v>12.666666666666666</v>
      </c>
      <c r="C21" s="11" t="s">
        <v>16</v>
      </c>
      <c r="E21" s="12">
        <f>B21+1</f>
        <v>13.666666666666666</v>
      </c>
      <c r="F21" s="5" t="s">
        <v>17</v>
      </c>
    </row>
    <row r="22" spans="2:4" ht="12.75">
      <c r="B22" s="7"/>
      <c r="D22" s="7"/>
    </row>
    <row r="23" spans="1:2" ht="12.75">
      <c r="A23" s="8" t="s">
        <v>44</v>
      </c>
      <c r="B23" s="5" t="s">
        <v>18</v>
      </c>
    </row>
    <row r="24" spans="2:7" ht="12.75">
      <c r="B24" s="12">
        <f>E21</f>
        <v>13.666666666666666</v>
      </c>
      <c r="C24" s="5" t="s">
        <v>19</v>
      </c>
      <c r="D24" s="3">
        <f>F4</f>
        <v>3</v>
      </c>
      <c r="E24" s="5" t="s">
        <v>20</v>
      </c>
      <c r="F24" s="12">
        <f>ROUNDUP(B24,0)*ROUNDUP(D24,0)</f>
        <v>42</v>
      </c>
      <c r="G24" s="5" t="s">
        <v>21</v>
      </c>
    </row>
    <row r="25" spans="2:7" ht="12.75">
      <c r="B25" s="7"/>
      <c r="D25" s="7"/>
      <c r="G25" s="7"/>
    </row>
    <row r="26" ht="12.75">
      <c r="B26" s="5" t="s">
        <v>22</v>
      </c>
    </row>
    <row r="27" ht="12.75">
      <c r="B27" s="5" t="s">
        <v>23</v>
      </c>
    </row>
    <row r="28" ht="12.75">
      <c r="B28" s="5" t="s">
        <v>62</v>
      </c>
    </row>
    <row r="29" spans="2:7" ht="14.25">
      <c r="B29" s="4">
        <v>10</v>
      </c>
      <c r="C29" s="5" t="s">
        <v>24</v>
      </c>
      <c r="D29" s="3">
        <f>C11</f>
        <v>40</v>
      </c>
      <c r="E29" s="5" t="s">
        <v>12</v>
      </c>
      <c r="F29" s="12">
        <f>B29*D29</f>
        <v>400</v>
      </c>
      <c r="G29" s="5" t="s">
        <v>36</v>
      </c>
    </row>
    <row r="30" spans="2:6" ht="12.75">
      <c r="B30" s="7" t="s">
        <v>57</v>
      </c>
      <c r="D30" s="7"/>
      <c r="F30" s="7"/>
    </row>
    <row r="31" spans="2:7" ht="14.25">
      <c r="B31" s="19">
        <f>F29</f>
        <v>400</v>
      </c>
      <c r="C31" s="5" t="s">
        <v>59</v>
      </c>
      <c r="D31" s="12">
        <f>F24</f>
        <v>42</v>
      </c>
      <c r="E31" s="5" t="s">
        <v>37</v>
      </c>
      <c r="F31" s="19">
        <f>B31/D31</f>
        <v>9.523809523809524</v>
      </c>
      <c r="G31" s="5" t="s">
        <v>38</v>
      </c>
    </row>
    <row r="32" spans="3:7" ht="12.75">
      <c r="C32" s="7"/>
      <c r="E32" s="7"/>
      <c r="G32" s="7"/>
    </row>
    <row r="33" spans="1:2" ht="12.75">
      <c r="A33" s="8" t="s">
        <v>45</v>
      </c>
      <c r="B33" s="5" t="s">
        <v>39</v>
      </c>
    </row>
    <row r="34" ht="12.75">
      <c r="B34" s="5" t="s">
        <v>56</v>
      </c>
    </row>
    <row r="35" spans="3:9" ht="12.75">
      <c r="C35" s="3">
        <f>F24</f>
        <v>42</v>
      </c>
      <c r="D35" s="5" t="s">
        <v>25</v>
      </c>
      <c r="E35" s="4">
        <v>0.8</v>
      </c>
      <c r="F35" s="5" t="s">
        <v>26</v>
      </c>
      <c r="H35" s="9">
        <f>C35*E35</f>
        <v>33.6</v>
      </c>
      <c r="I35" s="5" t="s">
        <v>27</v>
      </c>
    </row>
    <row r="36" spans="3:8" ht="9.75" customHeight="1">
      <c r="C36" s="7"/>
      <c r="E36" s="7"/>
      <c r="H36" s="7"/>
    </row>
    <row r="37" spans="1:2" ht="12.75">
      <c r="A37" s="8" t="s">
        <v>46</v>
      </c>
      <c r="B37" s="5" t="s">
        <v>40</v>
      </c>
    </row>
    <row r="38" ht="12.75">
      <c r="B38" s="5" t="s">
        <v>58</v>
      </c>
    </row>
    <row r="39" ht="12.75">
      <c r="B39" s="5" t="s">
        <v>48</v>
      </c>
    </row>
    <row r="40" ht="12.75">
      <c r="B40" s="5" t="s">
        <v>41</v>
      </c>
    </row>
    <row r="41" ht="9.75" customHeight="1"/>
    <row r="42" spans="2:9" ht="12.75">
      <c r="B42" s="5" t="s">
        <v>42</v>
      </c>
      <c r="H42" s="4"/>
      <c r="I42" s="5" t="s">
        <v>28</v>
      </c>
    </row>
    <row r="43" ht="9.75" customHeight="1"/>
    <row r="44" spans="1:2" ht="12.75">
      <c r="A44" s="8" t="s">
        <v>47</v>
      </c>
      <c r="B44" s="5" t="s">
        <v>49</v>
      </c>
    </row>
    <row r="45" ht="12.75">
      <c r="B45" s="5" t="s">
        <v>50</v>
      </c>
    </row>
    <row r="46" ht="12.75">
      <c r="B46" s="5" t="s">
        <v>53</v>
      </c>
    </row>
    <row r="47" ht="12.75">
      <c r="B47" s="5" t="s">
        <v>54</v>
      </c>
    </row>
    <row r="48" spans="2:8" ht="12.75">
      <c r="B48" s="5" t="s">
        <v>29</v>
      </c>
      <c r="G48" s="4">
        <v>1</v>
      </c>
      <c r="H48" s="5" t="s">
        <v>30</v>
      </c>
    </row>
    <row r="49" ht="12.75">
      <c r="G49" s="7"/>
    </row>
    <row r="50" ht="9" customHeight="1"/>
    <row r="51" spans="1:13" ht="13.5" customHeight="1">
      <c r="A51" s="20" t="s">
        <v>61</v>
      </c>
      <c r="B51" s="21"/>
      <c r="C51" s="22"/>
      <c r="D51" s="21"/>
      <c r="E51" s="22"/>
      <c r="F51" s="21"/>
      <c r="G51" s="21"/>
      <c r="H51" s="21"/>
      <c r="I51" s="21"/>
      <c r="J51" s="21"/>
      <c r="K51" s="21"/>
      <c r="L51" s="21"/>
      <c r="M51" s="23"/>
    </row>
    <row r="52" spans="1:13" ht="12.75">
      <c r="A52" s="24"/>
      <c r="B52" s="7"/>
      <c r="C52" s="13"/>
      <c r="D52" s="7"/>
      <c r="E52" s="13"/>
      <c r="F52" s="7"/>
      <c r="G52" s="7"/>
      <c r="H52" s="7"/>
      <c r="I52" s="7"/>
      <c r="J52" s="7"/>
      <c r="K52" s="7"/>
      <c r="L52" s="7"/>
      <c r="M52" s="25"/>
    </row>
    <row r="53" spans="1:13" ht="12.75">
      <c r="A53" s="26"/>
      <c r="B53" s="9"/>
      <c r="C53" s="3"/>
      <c r="D53" s="7" t="s">
        <v>60</v>
      </c>
      <c r="E53" s="9"/>
      <c r="F53" s="9"/>
      <c r="G53" s="9"/>
      <c r="H53" s="7" t="s">
        <v>51</v>
      </c>
      <c r="I53" s="7"/>
      <c r="J53" s="7" t="s">
        <v>52</v>
      </c>
      <c r="K53" s="7"/>
      <c r="L53" s="7"/>
      <c r="M53" s="25"/>
    </row>
    <row r="54" spans="1:13" ht="12.75">
      <c r="A54" s="2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28"/>
    </row>
  </sheetData>
  <sheetProtection/>
  <printOptions/>
  <pageMargins left="0.5" right="0.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Weed Ecology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Maxwell</dc:creator>
  <cp:keywords/>
  <dc:description/>
  <cp:lastModifiedBy>Christine L Hansen</cp:lastModifiedBy>
  <cp:lastPrinted>2004-04-23T20:10:12Z</cp:lastPrinted>
  <dcterms:created xsi:type="dcterms:W3CDTF">2000-10-20T03:47:50Z</dcterms:created>
  <dcterms:modified xsi:type="dcterms:W3CDTF">2016-03-31T17:12:46Z</dcterms:modified>
  <cp:category/>
  <cp:version/>
  <cp:contentType/>
  <cp:contentStatus/>
</cp:coreProperties>
</file>