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28" activeTab="0"/>
  </bookViews>
  <sheets>
    <sheet name="pretreat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<sst xmlns="http://schemas.openxmlformats.org/spreadsheetml/2006/main" count="196" uniqueCount="157">
  <si>
    <t>A.</t>
  </si>
  <si>
    <t>FLOW</t>
  </si>
  <si>
    <t xml:space="preserve">Estimated </t>
  </si>
  <si>
    <t>gpd</t>
  </si>
  <si>
    <t>measured</t>
  </si>
  <si>
    <t>B.</t>
  </si>
  <si>
    <t>SOILS (Site evaluation data)</t>
  </si>
  <si>
    <t>Depth to restricting layer=</t>
  </si>
  <si>
    <t>feet</t>
  </si>
  <si>
    <t>Texture</t>
  </si>
  <si>
    <t>Percolation rate</t>
  </si>
  <si>
    <t>MPI</t>
  </si>
  <si>
    <t>SSF</t>
  </si>
  <si>
    <t>%</t>
  </si>
  <si>
    <t>I.</t>
  </si>
  <si>
    <t>J.</t>
  </si>
  <si>
    <t>Select width =</t>
  </si>
  <si>
    <t>ft</t>
  </si>
  <si>
    <t>H.</t>
  </si>
  <si>
    <t>C.</t>
  </si>
  <si>
    <t>D.</t>
  </si>
  <si>
    <t>E.</t>
  </si>
  <si>
    <t>F.</t>
  </si>
  <si>
    <t>K.</t>
  </si>
  <si>
    <t>L.</t>
  </si>
  <si>
    <t>1.</t>
  </si>
  <si>
    <t>gpd (see figure A-1)</t>
  </si>
  <si>
    <t>SEPTIC TANK CAPACITY</t>
  </si>
  <si>
    <t>2.</t>
  </si>
  <si>
    <t>Land Slope</t>
  </si>
  <si>
    <t>3.</t>
  </si>
  <si>
    <t>4.</t>
  </si>
  <si>
    <t>5.</t>
  </si>
  <si>
    <t>x 1.5(safety factor)=</t>
  </si>
  <si>
    <t>All boxed rectangles must be entered, the rest will be calculated.</t>
  </si>
  <si>
    <t xml:space="preserve">                                   </t>
  </si>
  <si>
    <t xml:space="preserve"> (signature) </t>
  </si>
  <si>
    <t>(license #)</t>
  </si>
  <si>
    <t>________________(date)</t>
  </si>
  <si>
    <r>
      <t xml:space="preserve">gallons </t>
    </r>
    <r>
      <rPr>
        <i/>
        <sz val="10"/>
        <rFont val="Arial Narrow"/>
        <family val="2"/>
      </rPr>
      <t>(see figure C-1)</t>
    </r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</si>
  <si>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/gpd </t>
    </r>
    <r>
      <rPr>
        <i/>
        <sz val="10"/>
        <rFont val="Arial Narrow"/>
        <family val="2"/>
      </rPr>
      <t>(see downsizing or &lt; 3ft figure)</t>
    </r>
  </si>
  <si>
    <t>Pressure Distribution Trench Bottom Area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</si>
  <si>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=</t>
    </r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</si>
  <si>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  x  0.8  =</t>
    </r>
  </si>
  <si>
    <t>pretreatment unit x 8.35 / 1,000,000</t>
  </si>
  <si>
    <t xml:space="preserve">gpd    x </t>
  </si>
  <si>
    <t>mg/L   x 8.35  / 1,000,000 =</t>
  </si>
  <si>
    <t>2.  System loading = organic loading(J1) / area (H or I)</t>
  </si>
  <si>
    <t>lbs BOD</t>
  </si>
  <si>
    <r>
      <t>ft</t>
    </r>
    <r>
      <rPr>
        <vertAlign val="superscript"/>
        <sz val="10"/>
        <rFont val="Arial Narrow"/>
        <family val="2"/>
      </rPr>
      <t>2</t>
    </r>
  </si>
  <si>
    <r>
      <t>ft</t>
    </r>
    <r>
      <rPr>
        <vertAlign val="superscript"/>
        <sz val="10"/>
        <rFont val="Arial Narrow"/>
        <family val="2"/>
      </rPr>
      <t xml:space="preserve">2    </t>
    </r>
    <r>
      <rPr>
        <sz val="10"/>
        <rFont val="Arial Narrow"/>
        <family val="2"/>
      </rPr>
      <t>=</t>
    </r>
  </si>
  <si>
    <t xml:space="preserve">lbs BOD / </t>
  </si>
  <si>
    <t>3.  Check system loading rate on chart.  Should be less than value.</t>
  </si>
  <si>
    <t>ROCK VOLUME</t>
  </si>
  <si>
    <r>
      <t>ft</t>
    </r>
    <r>
      <rPr>
        <vertAlign val="superscript"/>
        <sz val="10"/>
        <rFont val="Arial Narrow"/>
        <family val="2"/>
      </rPr>
      <t>3</t>
    </r>
  </si>
  <si>
    <r>
      <t>yd</t>
    </r>
    <r>
      <rPr>
        <vertAlign val="superscript"/>
        <sz val="10"/>
        <rFont val="Arial Narrow"/>
        <family val="2"/>
      </rPr>
      <t>3</t>
    </r>
  </si>
  <si>
    <t>tons</t>
  </si>
  <si>
    <t>M.</t>
  </si>
  <si>
    <t>(</t>
  </si>
  <si>
    <t>ft + 0.5 ft) x</t>
  </si>
  <si>
    <r>
      <t>ft</t>
    </r>
    <r>
      <rPr>
        <vertAlign val="superscript"/>
        <sz val="10"/>
        <rFont val="Arial Narrow"/>
        <family val="2"/>
      </rPr>
      <t xml:space="preserve">2  </t>
    </r>
    <r>
      <rPr>
        <sz val="10"/>
        <rFont val="Arial Narrow"/>
        <family val="2"/>
      </rPr>
      <t xml:space="preserve">   =</t>
    </r>
  </si>
  <si>
    <t>N.</t>
  </si>
  <si>
    <t>Volume in cubic yards = volume in cubic feet divided by 27</t>
  </si>
  <si>
    <t>/  27=</t>
  </si>
  <si>
    <t>O.</t>
  </si>
  <si>
    <t>Weight of rock in tons = cubic yards times 1.4</t>
  </si>
  <si>
    <t xml:space="preserve"> x 1.4=</t>
  </si>
  <si>
    <t>K / 27 = cubic yards</t>
  </si>
  <si>
    <t>L x 1.4 = tons</t>
  </si>
  <si>
    <t>6.  SYSTEM LENGTH</t>
  </si>
  <si>
    <t>P.</t>
  </si>
  <si>
    <r>
      <t>ft</t>
    </r>
    <r>
      <rPr>
        <vertAlign val="superscript"/>
        <sz val="10"/>
        <rFont val="Arial Narrow"/>
        <family val="2"/>
      </rPr>
      <t xml:space="preserve">2 </t>
    </r>
    <r>
      <rPr>
        <sz val="10"/>
        <rFont val="Arial Narrow"/>
        <family val="2"/>
      </rPr>
      <t xml:space="preserve">  /</t>
    </r>
  </si>
  <si>
    <t>ft   =</t>
  </si>
  <si>
    <t>lineal feet</t>
  </si>
  <si>
    <t>Divide bottom area by width: (H, I) divided by N = lineal feet</t>
  </si>
  <si>
    <t>7.  LAYOUT</t>
  </si>
  <si>
    <t xml:space="preserve">Select an appropriate scale; one inch = </t>
  </si>
  <si>
    <t>Show pertinent property boundaries, rights-of-way, easements.</t>
  </si>
  <si>
    <t>Show location of house, garage, driveway, and all other improvements, existing or proposed.</t>
  </si>
  <si>
    <t>8.  SYSTEM LLR</t>
  </si>
  <si>
    <t>Draw a line downhill though soil treatment system drawn in layout.</t>
  </si>
  <si>
    <t>How many trenches does it cross?  Add their widths together.</t>
  </si>
  <si>
    <t>width 1  + width 2 + width 3 + ……</t>
  </si>
  <si>
    <t>ft     =</t>
  </si>
  <si>
    <t>ft  +</t>
  </si>
  <si>
    <t>gpd     x</t>
  </si>
  <si>
    <t>Q.</t>
  </si>
  <si>
    <t>ft        /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</si>
  <si>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 =</t>
    </r>
  </si>
  <si>
    <t>Rock depth below distribution pipe plus 0.5 foot times bottom area:</t>
  </si>
  <si>
    <t>I hereby certify that I have completed this work in accordance with all applicable ordinances, rules and laws</t>
  </si>
  <si>
    <r>
      <t xml:space="preserve">gal/ft </t>
    </r>
    <r>
      <rPr>
        <i/>
        <sz val="10"/>
        <rFont val="Arial Narrow"/>
        <family val="2"/>
      </rPr>
      <t>(Should be &lt;12  gallons per foot)</t>
    </r>
  </si>
  <si>
    <t xml:space="preserve">1.  Organic loading = flow (A) x estimated BOD in mg/L leaving the </t>
  </si>
  <si>
    <t>Divide total trench width (P) by SSF (F) = gallons per foot</t>
  </si>
  <si>
    <t>mpi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</si>
  <si>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</si>
  <si>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</si>
  <si>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</si>
  <si>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</si>
  <si>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</si>
  <si>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</si>
  <si>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</si>
  <si>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</si>
  <si>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</si>
  <si>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</si>
  <si>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</si>
  <si>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</si>
  <si>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</si>
  <si>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</si>
  <si>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C-1 Septic Tank Capacity in Gallons</t>
  </si>
  <si>
    <t>2 or less</t>
  </si>
  <si>
    <t>3 or 4</t>
  </si>
  <si>
    <t>5 or 6</t>
  </si>
  <si>
    <t>7, 8 or 9</t>
  </si>
  <si>
    <t>Capacity</t>
  </si>
  <si>
    <t xml:space="preserve">Capacity with </t>
  </si>
  <si>
    <t>Minimum</t>
  </si>
  <si>
    <t>Perc Rate</t>
  </si>
  <si>
    <t>sq ft/gpd</t>
  </si>
  <si>
    <t>0.1- 5</t>
  </si>
  <si>
    <t>6 - 15</t>
  </si>
  <si>
    <t>16 - 30</t>
  </si>
  <si>
    <t>31 - 45</t>
  </si>
  <si>
    <t>46 - 60</t>
  </si>
  <si>
    <t>Coarse sand</t>
  </si>
  <si>
    <t>Fine sand</t>
  </si>
  <si>
    <t>Sandy loam</t>
  </si>
  <si>
    <t>Loam</t>
  </si>
  <si>
    <t>Silt loam, silt</t>
  </si>
  <si>
    <t>Loamy sand</t>
  </si>
  <si>
    <t>Medium sand</t>
  </si>
  <si>
    <t xml:space="preserve">Clay loam, </t>
  </si>
  <si>
    <t>or silty clay</t>
  </si>
  <si>
    <t xml:space="preserve">Clay, sandy </t>
  </si>
  <si>
    <t>sandy clay</t>
  </si>
  <si>
    <t>Garb. Disp.</t>
  </si>
  <si>
    <t>Disp. and Lift</t>
  </si>
  <si>
    <t>lbs/day/ft</t>
  </si>
  <si>
    <t xml:space="preserve">&lt; 0.1 </t>
  </si>
  <si>
    <t>61 - 120</t>
  </si>
  <si>
    <t>&gt;120</t>
  </si>
  <si>
    <t>Clay</t>
  </si>
  <si>
    <t>Downsizing Chart with 3 ft of Separation</t>
  </si>
  <si>
    <t>Organic Ld</t>
  </si>
  <si>
    <t>Show location and layout of sewage treatment system, well and dimensions of all elevations.</t>
  </si>
  <si>
    <t>Sizing Chart with &lt; 3 ft of Separation</t>
  </si>
  <si>
    <r>
      <t xml:space="preserve">ORGANIC LOADING </t>
    </r>
    <r>
      <rPr>
        <b/>
        <i/>
        <sz val="10"/>
        <rFont val="Arial Narrow"/>
        <family val="2"/>
      </rPr>
      <t>(if pretreatment is being used)</t>
    </r>
  </si>
  <si>
    <t xml:space="preserve"> = (Rock depth + 0.5 foot) x Area (H, or I)</t>
  </si>
  <si>
    <t>ft        +</t>
  </si>
  <si>
    <t>For trenches with 6" of rock below the pipe, gravelless pipe or 6" slotted chambers</t>
  </si>
  <si>
    <t>Soil Characteristics, SSF &amp; Organic Loading</t>
  </si>
  <si>
    <t>Soil Texture</t>
  </si>
  <si>
    <t xml:space="preserve">Soil Characteristics &amp; SSF </t>
  </si>
  <si>
    <t>For trenches with 12" of rock below the pipe or 12" slotted chambers</t>
  </si>
  <si>
    <t>Area = Flow (1A) multipied by SSF (2E)=</t>
  </si>
  <si>
    <t xml:space="preserve">Area = Flow (1A) multiplied by SSF (2E) x 0.8 </t>
  </si>
  <si>
    <t>PRETREATMENT WORK SHEET - 06/15/07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</si>
</sst>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6">
    <font>
      <sz val="10"/>
      <name val="Arial"/>
      <family val="0"/>
    </font>
    <font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2" fontId="2" fillId="0" borderId="12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left"/>
    </xf>
    <xf numFmtId="49" fontId="2" fillId="0" borderId="24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18" xfId="0" applyFont="1" applyBorder="1" applyAlignment="1">
      <alignment/>
    </xf>
    <xf numFmtId="165" fontId="2" fillId="0" borderId="24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2" fontId="2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5" fontId="2" fillId="0" borderId="1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showGridLines="0" tabSelected="1" zoomScalePageLayoutView="0" workbookViewId="0" topLeftCell="A1">
      <selection activeCell="H21" sqref="H21"/>
    </sheetView>
  </sheetViews>
  <sheetFormatPr defaultColWidth="9.140625" defaultRowHeight="12.75"/>
  <cols>
    <col min="1" max="1" width="4.28125" style="12" customWidth="1"/>
    <col min="2" max="2" width="8.421875" style="2" customWidth="1"/>
    <col min="3" max="3" width="9.140625" style="2" customWidth="1"/>
    <col min="4" max="4" width="7.00390625" style="2" customWidth="1"/>
    <col min="5" max="6" width="6.00390625" style="2" customWidth="1"/>
    <col min="7" max="7" width="7.140625" style="2" customWidth="1"/>
    <col min="8" max="8" width="7.00390625" style="2" customWidth="1"/>
    <col min="9" max="9" width="8.28125" style="2" customWidth="1"/>
    <col min="10" max="10" width="5.00390625" style="2" customWidth="1"/>
    <col min="11" max="11" width="8.28125" style="2" customWidth="1"/>
    <col min="12" max="12" width="10.00390625" style="2" customWidth="1"/>
    <col min="13" max="13" width="10.28125" style="2" customWidth="1"/>
    <col min="14" max="14" width="10.140625" style="2" customWidth="1"/>
    <col min="15" max="16384" width="9.140625" style="2" customWidth="1"/>
  </cols>
  <sheetData>
    <row r="1" spans="2:13" ht="21" thickBot="1">
      <c r="B1" s="44" t="s">
        <v>156</v>
      </c>
      <c r="I1" s="46" t="s">
        <v>95</v>
      </c>
      <c r="J1" s="47"/>
      <c r="K1" s="47"/>
      <c r="L1" s="47"/>
      <c r="M1" s="48"/>
    </row>
    <row r="2" spans="1:13" s="1" customFormat="1" ht="14.25" customHeight="1">
      <c r="A2" s="23" t="s">
        <v>34</v>
      </c>
      <c r="C2" s="24"/>
      <c r="E2" s="24"/>
      <c r="I2" s="49" t="s">
        <v>96</v>
      </c>
      <c r="J2" s="50"/>
      <c r="K2" s="50"/>
      <c r="L2" s="50"/>
      <c r="M2" s="51"/>
    </row>
    <row r="3" spans="1:13" ht="13.5">
      <c r="A3" s="13" t="s">
        <v>25</v>
      </c>
      <c r="B3" s="3" t="s">
        <v>1</v>
      </c>
      <c r="C3" s="3"/>
      <c r="D3" s="3"/>
      <c r="E3" s="3"/>
      <c r="F3" s="3"/>
      <c r="G3" s="3"/>
      <c r="H3" s="3"/>
      <c r="I3" s="52" t="s">
        <v>97</v>
      </c>
      <c r="J3" s="22" t="s">
        <v>98</v>
      </c>
      <c r="K3" s="22" t="s">
        <v>99</v>
      </c>
      <c r="L3" s="53" t="s">
        <v>100</v>
      </c>
      <c r="M3" s="54" t="s">
        <v>101</v>
      </c>
    </row>
    <row r="4" spans="1:13" ht="13.5">
      <c r="A4" s="14" t="s">
        <v>0</v>
      </c>
      <c r="B4" s="5" t="s">
        <v>2</v>
      </c>
      <c r="C4" s="17"/>
      <c r="D4" s="5" t="s">
        <v>26</v>
      </c>
      <c r="E4" s="5"/>
      <c r="F4" s="5"/>
      <c r="G4" s="5"/>
      <c r="H4" s="5"/>
      <c r="I4" s="55">
        <v>2</v>
      </c>
      <c r="J4" s="56">
        <v>300</v>
      </c>
      <c r="K4" s="55">
        <v>225</v>
      </c>
      <c r="L4" s="55">
        <v>180</v>
      </c>
      <c r="M4" s="55" t="s">
        <v>102</v>
      </c>
    </row>
    <row r="5" spans="1:13" ht="13.5">
      <c r="A5" s="15"/>
      <c r="B5" s="5" t="s">
        <v>4</v>
      </c>
      <c r="C5" s="16"/>
      <c r="D5" s="6" t="s">
        <v>33</v>
      </c>
      <c r="E5" s="7"/>
      <c r="F5" s="10">
        <f>C5*1.5</f>
        <v>0</v>
      </c>
      <c r="G5" s="5" t="s">
        <v>3</v>
      </c>
      <c r="I5" s="57">
        <v>3</v>
      </c>
      <c r="J5" s="58">
        <v>450</v>
      </c>
      <c r="K5" s="57">
        <v>300</v>
      </c>
      <c r="L5" s="57">
        <v>218</v>
      </c>
      <c r="M5" s="57" t="s">
        <v>103</v>
      </c>
    </row>
    <row r="6" spans="1:13" ht="13.5">
      <c r="A6" s="14" t="s">
        <v>5</v>
      </c>
      <c r="B6" s="5" t="s">
        <v>27</v>
      </c>
      <c r="C6" s="3"/>
      <c r="D6" s="3"/>
      <c r="E6" s="17"/>
      <c r="F6" s="5" t="s">
        <v>39</v>
      </c>
      <c r="G6" s="3"/>
      <c r="H6" s="3"/>
      <c r="I6" s="57">
        <v>4</v>
      </c>
      <c r="J6" s="58">
        <v>600</v>
      </c>
      <c r="K6" s="57">
        <v>375</v>
      </c>
      <c r="L6" s="57">
        <v>256</v>
      </c>
      <c r="M6" s="57" t="s">
        <v>104</v>
      </c>
    </row>
    <row r="7" spans="1:13" ht="12.75" customHeight="1">
      <c r="A7" s="15"/>
      <c r="B7" s="5"/>
      <c r="C7" s="5"/>
      <c r="F7" s="5"/>
      <c r="G7" s="5"/>
      <c r="H7" s="5"/>
      <c r="I7" s="57">
        <v>5</v>
      </c>
      <c r="J7" s="58">
        <v>750</v>
      </c>
      <c r="K7" s="57">
        <v>450</v>
      </c>
      <c r="L7" s="57">
        <v>294</v>
      </c>
      <c r="M7" s="57" t="s">
        <v>105</v>
      </c>
    </row>
    <row r="8" spans="1:13" ht="13.5">
      <c r="A8" s="13" t="s">
        <v>28</v>
      </c>
      <c r="B8" s="3" t="s">
        <v>6</v>
      </c>
      <c r="C8" s="3"/>
      <c r="D8" s="3"/>
      <c r="E8" s="3"/>
      <c r="F8" s="3"/>
      <c r="G8" s="3"/>
      <c r="H8" s="3"/>
      <c r="I8" s="57">
        <v>6</v>
      </c>
      <c r="J8" s="58">
        <v>900</v>
      </c>
      <c r="K8" s="57">
        <v>525</v>
      </c>
      <c r="L8" s="57">
        <v>332</v>
      </c>
      <c r="M8" s="57" t="s">
        <v>106</v>
      </c>
    </row>
    <row r="9" spans="1:13" ht="13.5">
      <c r="A9" s="14" t="s">
        <v>19</v>
      </c>
      <c r="B9" s="5" t="s">
        <v>7</v>
      </c>
      <c r="C9" s="5"/>
      <c r="D9" s="17"/>
      <c r="E9" s="5" t="s">
        <v>8</v>
      </c>
      <c r="G9" s="5"/>
      <c r="H9" s="5"/>
      <c r="I9" s="57">
        <v>7</v>
      </c>
      <c r="J9" s="58">
        <v>1050</v>
      </c>
      <c r="K9" s="57">
        <v>600</v>
      </c>
      <c r="L9" s="57">
        <v>370</v>
      </c>
      <c r="M9" s="57" t="s">
        <v>107</v>
      </c>
    </row>
    <row r="10" spans="1:13" ht="13.5">
      <c r="A10" s="14" t="s">
        <v>20</v>
      </c>
      <c r="B10" s="5" t="s">
        <v>9</v>
      </c>
      <c r="C10" s="17"/>
      <c r="D10" s="5" t="s">
        <v>10</v>
      </c>
      <c r="E10" s="5"/>
      <c r="F10" s="17"/>
      <c r="G10" s="5" t="s">
        <v>11</v>
      </c>
      <c r="I10" s="16">
        <v>8</v>
      </c>
      <c r="J10" s="59">
        <v>1200</v>
      </c>
      <c r="K10" s="16">
        <v>675</v>
      </c>
      <c r="L10" s="16">
        <v>408</v>
      </c>
      <c r="M10" s="16" t="s">
        <v>108</v>
      </c>
    </row>
    <row r="11" spans="1:9" ht="15">
      <c r="A11" s="14" t="s">
        <v>21</v>
      </c>
      <c r="B11" s="5" t="s">
        <v>12</v>
      </c>
      <c r="C11" s="45"/>
      <c r="D11" s="5" t="s">
        <v>40</v>
      </c>
      <c r="E11" s="5"/>
      <c r="F11" s="5"/>
      <c r="G11" s="5"/>
      <c r="H11" s="5"/>
      <c r="I11" s="5"/>
    </row>
    <row r="12" spans="1:15" ht="13.5">
      <c r="A12" s="14" t="s">
        <v>22</v>
      </c>
      <c r="B12" s="5" t="s">
        <v>29</v>
      </c>
      <c r="C12" s="17"/>
      <c r="D12" s="5" t="s">
        <v>13</v>
      </c>
      <c r="E12" s="5"/>
      <c r="F12" s="5"/>
      <c r="G12" s="5"/>
      <c r="H12" s="5"/>
      <c r="I12" s="5"/>
      <c r="K12" s="60" t="s">
        <v>109</v>
      </c>
      <c r="L12" s="61"/>
      <c r="M12" s="61"/>
      <c r="N12" s="62"/>
      <c r="O12" s="6"/>
    </row>
    <row r="13" spans="1:15" ht="12" customHeight="1">
      <c r="A13" s="15"/>
      <c r="B13" s="5"/>
      <c r="C13" s="7"/>
      <c r="D13" s="5"/>
      <c r="E13" s="5"/>
      <c r="F13" s="5"/>
      <c r="G13" s="5"/>
      <c r="H13" s="5"/>
      <c r="I13" s="5"/>
      <c r="J13" s="5"/>
      <c r="K13" s="55" t="s">
        <v>96</v>
      </c>
      <c r="L13" s="55" t="s">
        <v>116</v>
      </c>
      <c r="M13" s="27" t="s">
        <v>115</v>
      </c>
      <c r="N13" s="65" t="s">
        <v>115</v>
      </c>
      <c r="O13" s="8"/>
    </row>
    <row r="14" spans="1:15" ht="13.5">
      <c r="A14" s="13" t="s">
        <v>30</v>
      </c>
      <c r="B14" s="18" t="s">
        <v>41</v>
      </c>
      <c r="C14" s="18"/>
      <c r="D14" s="5"/>
      <c r="E14" s="5"/>
      <c r="F14" s="5"/>
      <c r="G14" s="5"/>
      <c r="H14" s="5"/>
      <c r="I14" s="5"/>
      <c r="K14" s="16" t="s">
        <v>97</v>
      </c>
      <c r="L14" s="16" t="s">
        <v>114</v>
      </c>
      <c r="M14" s="22" t="s">
        <v>135</v>
      </c>
      <c r="N14" s="66" t="s">
        <v>136</v>
      </c>
      <c r="O14" s="8"/>
    </row>
    <row r="15" spans="1:15" ht="13.5">
      <c r="A15" s="14" t="s">
        <v>18</v>
      </c>
      <c r="B15" s="5" t="s">
        <v>149</v>
      </c>
      <c r="C15" s="5"/>
      <c r="D15" s="5"/>
      <c r="E15" s="5"/>
      <c r="F15" s="5"/>
      <c r="G15" s="5"/>
      <c r="H15" s="5"/>
      <c r="I15" s="5"/>
      <c r="K15" s="55" t="s">
        <v>110</v>
      </c>
      <c r="L15" s="55">
        <v>750</v>
      </c>
      <c r="M15" s="27">
        <v>1125</v>
      </c>
      <c r="N15" s="55">
        <v>1500</v>
      </c>
      <c r="O15" s="8"/>
    </row>
    <row r="16" spans="1:15" ht="13.5">
      <c r="A16" s="14"/>
      <c r="B16" s="5" t="s">
        <v>154</v>
      </c>
      <c r="C16" s="5"/>
      <c r="D16" s="5"/>
      <c r="E16" s="5"/>
      <c r="F16" s="5"/>
      <c r="G16" s="5"/>
      <c r="H16" s="5"/>
      <c r="I16" s="5"/>
      <c r="K16" s="63" t="s">
        <v>111</v>
      </c>
      <c r="L16" s="57">
        <v>1000</v>
      </c>
      <c r="M16" s="8">
        <v>1500</v>
      </c>
      <c r="N16" s="57">
        <v>2000</v>
      </c>
      <c r="O16" s="8"/>
    </row>
    <row r="17" spans="1:15" ht="15">
      <c r="A17" s="15"/>
      <c r="B17" s="22">
        <f>IF(C4&gt;F5,C4,F5)</f>
        <v>0</v>
      </c>
      <c r="C17" s="5" t="s">
        <v>85</v>
      </c>
      <c r="D17" s="10">
        <f>C11</f>
        <v>0</v>
      </c>
      <c r="E17" s="5" t="s">
        <v>42</v>
      </c>
      <c r="F17" s="20">
        <f>B17*D17</f>
        <v>0</v>
      </c>
      <c r="G17" s="5" t="s">
        <v>49</v>
      </c>
      <c r="K17" s="63" t="s">
        <v>112</v>
      </c>
      <c r="L17" s="57">
        <v>1500</v>
      </c>
      <c r="M17" s="8">
        <v>2250</v>
      </c>
      <c r="N17" s="57">
        <v>3000</v>
      </c>
      <c r="O17" s="8"/>
    </row>
    <row r="18" spans="1:15" ht="13.5">
      <c r="A18" s="14" t="s">
        <v>14</v>
      </c>
      <c r="B18" s="5" t="s">
        <v>153</v>
      </c>
      <c r="C18" s="5"/>
      <c r="D18" s="9"/>
      <c r="E18" s="5"/>
      <c r="F18" s="5"/>
      <c r="G18" s="19"/>
      <c r="H18" s="5"/>
      <c r="K18" s="64" t="s">
        <v>113</v>
      </c>
      <c r="L18" s="16">
        <v>2000</v>
      </c>
      <c r="M18" s="22">
        <v>3000</v>
      </c>
      <c r="N18" s="16">
        <v>4000</v>
      </c>
      <c r="O18" s="8"/>
    </row>
    <row r="19" spans="1:15" ht="13.5">
      <c r="A19" s="15"/>
      <c r="B19" s="5" t="s">
        <v>155</v>
      </c>
      <c r="C19" s="5"/>
      <c r="D19" s="9"/>
      <c r="E19" s="5"/>
      <c r="F19" s="5"/>
      <c r="G19" s="19"/>
      <c r="H19" s="5"/>
      <c r="O19" s="8"/>
    </row>
    <row r="20" spans="1:8" ht="11.25" customHeight="1">
      <c r="A20" s="15"/>
      <c r="B20" s="22">
        <f>B17</f>
        <v>0</v>
      </c>
      <c r="C20" s="5" t="s">
        <v>85</v>
      </c>
      <c r="D20" s="10">
        <f>C11</f>
        <v>0</v>
      </c>
      <c r="E20" s="5" t="s">
        <v>43</v>
      </c>
      <c r="G20" s="20">
        <f>B20*D20*0.8</f>
        <v>0</v>
      </c>
      <c r="H20" s="5" t="s">
        <v>49</v>
      </c>
    </row>
    <row r="21" spans="1:9" ht="13.5">
      <c r="A21" s="13" t="s">
        <v>31</v>
      </c>
      <c r="B21" s="5"/>
      <c r="C21" s="5"/>
      <c r="D21" s="5"/>
      <c r="E21" s="5"/>
      <c r="F21" s="5"/>
      <c r="G21" s="5"/>
      <c r="H21" s="5"/>
      <c r="I21" s="5"/>
    </row>
    <row r="22" spans="1:14" ht="13.5">
      <c r="A22" s="14" t="s">
        <v>15</v>
      </c>
      <c r="B22" s="3" t="s">
        <v>146</v>
      </c>
      <c r="C22" s="5"/>
      <c r="D22" s="5"/>
      <c r="E22" s="5"/>
      <c r="F22" s="5"/>
      <c r="G22" s="5"/>
      <c r="H22" s="5"/>
      <c r="I22" s="5"/>
      <c r="K22" s="67" t="s">
        <v>142</v>
      </c>
      <c r="L22" s="26"/>
      <c r="M22" s="26"/>
      <c r="N22" s="28"/>
    </row>
    <row r="23" spans="1:14" ht="13.5">
      <c r="A23" s="13"/>
      <c r="B23" s="5" t="s">
        <v>92</v>
      </c>
      <c r="C23" s="5"/>
      <c r="D23" s="5"/>
      <c r="E23" s="5"/>
      <c r="F23" s="5"/>
      <c r="G23" s="5"/>
      <c r="H23" s="5"/>
      <c r="I23" s="5"/>
      <c r="K23" s="75" t="s">
        <v>150</v>
      </c>
      <c r="L23" s="53"/>
      <c r="M23" s="53"/>
      <c r="N23" s="32"/>
    </row>
    <row r="24" spans="1:14" ht="13.5">
      <c r="A24" s="13"/>
      <c r="B24" s="5" t="s">
        <v>44</v>
      </c>
      <c r="C24" s="5"/>
      <c r="D24" s="5"/>
      <c r="E24" s="5"/>
      <c r="F24" s="5"/>
      <c r="G24" s="5"/>
      <c r="H24" s="5"/>
      <c r="I24" s="5"/>
      <c r="K24" s="29" t="s">
        <v>117</v>
      </c>
      <c r="L24" s="55" t="s">
        <v>151</v>
      </c>
      <c r="M24" s="55" t="s">
        <v>12</v>
      </c>
      <c r="N24" s="68" t="s">
        <v>143</v>
      </c>
    </row>
    <row r="25" spans="1:14" ht="13.5">
      <c r="A25" s="13"/>
      <c r="B25" s="22">
        <f>B17</f>
        <v>0</v>
      </c>
      <c r="C25" s="5" t="s">
        <v>45</v>
      </c>
      <c r="D25" s="17"/>
      <c r="E25" s="5" t="s">
        <v>46</v>
      </c>
      <c r="F25" s="5"/>
      <c r="G25" s="5"/>
      <c r="H25" s="22">
        <f>B25*D25*8.35/1000000</f>
        <v>0</v>
      </c>
      <c r="I25" s="5" t="s">
        <v>48</v>
      </c>
      <c r="K25" s="52" t="s">
        <v>94</v>
      </c>
      <c r="L25" s="16"/>
      <c r="M25" s="16" t="s">
        <v>118</v>
      </c>
      <c r="N25" s="78" t="s">
        <v>137</v>
      </c>
    </row>
    <row r="26" spans="1:14" ht="13.5">
      <c r="A26" s="21"/>
      <c r="B26" s="5" t="s">
        <v>47</v>
      </c>
      <c r="C26" s="5"/>
      <c r="D26" s="5"/>
      <c r="E26" s="5"/>
      <c r="F26" s="5"/>
      <c r="G26" s="5"/>
      <c r="H26" s="5"/>
      <c r="I26" s="5"/>
      <c r="K26" s="29" t="s">
        <v>138</v>
      </c>
      <c r="L26" s="70" t="s">
        <v>124</v>
      </c>
      <c r="M26" s="57">
        <v>0.83</v>
      </c>
      <c r="N26" s="76">
        <v>0.002</v>
      </c>
    </row>
    <row r="27" spans="1:14" ht="15">
      <c r="A27" s="21"/>
      <c r="B27" s="22">
        <f>H25</f>
        <v>0</v>
      </c>
      <c r="C27" s="5" t="s">
        <v>51</v>
      </c>
      <c r="D27" s="33"/>
      <c r="E27" s="5" t="s">
        <v>50</v>
      </c>
      <c r="F27" s="11" t="e">
        <f>B27/D27</f>
        <v>#DIV/0!</v>
      </c>
      <c r="G27" s="5" t="s">
        <v>137</v>
      </c>
      <c r="H27" s="5"/>
      <c r="I27" s="5"/>
      <c r="K27" s="25" t="s">
        <v>119</v>
      </c>
      <c r="L27" s="65" t="s">
        <v>130</v>
      </c>
      <c r="M27" s="55">
        <v>0.83</v>
      </c>
      <c r="N27" s="82">
        <v>0.0015</v>
      </c>
    </row>
    <row r="28" spans="1:14" ht="11.25" customHeight="1">
      <c r="A28" s="21"/>
      <c r="B28" s="5" t="s">
        <v>52</v>
      </c>
      <c r="C28" s="5"/>
      <c r="D28" s="5"/>
      <c r="E28" s="5"/>
      <c r="F28" s="5"/>
      <c r="G28" s="5"/>
      <c r="H28" s="5"/>
      <c r="I28" s="5"/>
      <c r="K28" s="29"/>
      <c r="L28" s="70" t="s">
        <v>129</v>
      </c>
      <c r="M28" s="57"/>
      <c r="N28" s="69"/>
    </row>
    <row r="29" spans="1:14" ht="13.5">
      <c r="A29" s="13" t="s">
        <v>32</v>
      </c>
      <c r="B29" s="5"/>
      <c r="C29" s="5"/>
      <c r="D29" s="5"/>
      <c r="E29" s="5"/>
      <c r="F29" s="5"/>
      <c r="G29" s="5"/>
      <c r="H29" s="5"/>
      <c r="I29" s="5"/>
      <c r="K29" s="89" t="s">
        <v>119</v>
      </c>
      <c r="L29" s="83" t="s">
        <v>125</v>
      </c>
      <c r="M29" s="17">
        <v>0.83</v>
      </c>
      <c r="N29" s="84">
        <v>0.0012</v>
      </c>
    </row>
    <row r="30" spans="1:14" ht="13.5">
      <c r="A30" s="35" t="s">
        <v>23</v>
      </c>
      <c r="B30" s="3" t="s">
        <v>53</v>
      </c>
      <c r="C30" s="5"/>
      <c r="D30" s="5"/>
      <c r="E30" s="5"/>
      <c r="F30" s="5"/>
      <c r="G30" s="5"/>
      <c r="H30" s="5"/>
      <c r="I30" s="5"/>
      <c r="J30" s="5"/>
      <c r="K30" s="85" t="s">
        <v>120</v>
      </c>
      <c r="L30" s="83" t="s">
        <v>126</v>
      </c>
      <c r="M30" s="17">
        <v>0.83</v>
      </c>
      <c r="N30" s="77">
        <v>0.0011</v>
      </c>
    </row>
    <row r="31" spans="1:14" ht="13.5">
      <c r="A31" s="35"/>
      <c r="B31" s="2" t="s">
        <v>89</v>
      </c>
      <c r="C31" s="34"/>
      <c r="E31" s="34"/>
      <c r="K31" s="85" t="s">
        <v>121</v>
      </c>
      <c r="L31" s="83" t="s">
        <v>127</v>
      </c>
      <c r="M31" s="45">
        <v>0.83</v>
      </c>
      <c r="N31" s="84">
        <v>0.001</v>
      </c>
    </row>
    <row r="32" spans="1:14" ht="13.5">
      <c r="A32" s="35"/>
      <c r="B32" s="2" t="s">
        <v>147</v>
      </c>
      <c r="C32" s="34"/>
      <c r="E32" s="34"/>
      <c r="K32" s="86" t="s">
        <v>122</v>
      </c>
      <c r="L32" s="65" t="s">
        <v>128</v>
      </c>
      <c r="M32" s="81">
        <v>1</v>
      </c>
      <c r="N32" s="82">
        <v>0.0007</v>
      </c>
    </row>
    <row r="33" spans="1:14" ht="15">
      <c r="A33" s="35" t="s">
        <v>24</v>
      </c>
      <c r="B33" s="35" t="s">
        <v>58</v>
      </c>
      <c r="C33" s="36"/>
      <c r="D33" s="12" t="s">
        <v>59</v>
      </c>
      <c r="E33" s="34"/>
      <c r="F33" s="42"/>
      <c r="G33" s="34" t="s">
        <v>60</v>
      </c>
      <c r="H33" s="10">
        <f>(C33+0.5)*F33</f>
        <v>0</v>
      </c>
      <c r="I33" s="2" t="s">
        <v>54</v>
      </c>
      <c r="K33" s="86" t="s">
        <v>123</v>
      </c>
      <c r="L33" s="65" t="s">
        <v>131</v>
      </c>
      <c r="M33" s="81">
        <v>1.1</v>
      </c>
      <c r="N33" s="82">
        <v>0.0006</v>
      </c>
    </row>
    <row r="34" spans="1:14" ht="13.5">
      <c r="A34" s="35"/>
      <c r="B34" s="2" t="s">
        <v>62</v>
      </c>
      <c r="C34" s="34"/>
      <c r="E34" s="34"/>
      <c r="K34" s="87"/>
      <c r="L34" s="70" t="s">
        <v>134</v>
      </c>
      <c r="M34" s="63"/>
      <c r="N34" s="76"/>
    </row>
    <row r="35" spans="1:14" ht="15">
      <c r="A35" s="35" t="s">
        <v>57</v>
      </c>
      <c r="B35" s="2" t="s">
        <v>67</v>
      </c>
      <c r="C35" s="34"/>
      <c r="D35" s="10">
        <f>H33</f>
        <v>0</v>
      </c>
      <c r="E35" s="37" t="s">
        <v>63</v>
      </c>
      <c r="F35" s="38">
        <f>D35/27</f>
        <v>0</v>
      </c>
      <c r="G35" s="2" t="s">
        <v>55</v>
      </c>
      <c r="K35" s="88"/>
      <c r="L35" s="66" t="s">
        <v>132</v>
      </c>
      <c r="M35" s="64"/>
      <c r="N35" s="77"/>
    </row>
    <row r="36" spans="1:14" ht="13.5">
      <c r="A36" s="2"/>
      <c r="B36" s="2" t="s">
        <v>65</v>
      </c>
      <c r="C36" s="34"/>
      <c r="E36" s="34"/>
      <c r="K36" s="87" t="s">
        <v>139</v>
      </c>
      <c r="L36" s="70" t="s">
        <v>133</v>
      </c>
      <c r="M36" s="63">
        <v>2.5</v>
      </c>
      <c r="N36" s="76">
        <v>0.0005</v>
      </c>
    </row>
    <row r="37" spans="2:14" ht="13.5">
      <c r="B37" s="2" t="s">
        <v>68</v>
      </c>
      <c r="C37" s="34"/>
      <c r="D37" s="38">
        <f>F35</f>
        <v>0</v>
      </c>
      <c r="E37" s="34" t="s">
        <v>66</v>
      </c>
      <c r="F37" s="38">
        <f>D37*1.4</f>
        <v>0</v>
      </c>
      <c r="G37" s="2" t="s">
        <v>56</v>
      </c>
      <c r="K37" s="88"/>
      <c r="L37" s="66" t="s">
        <v>132</v>
      </c>
      <c r="M37" s="78"/>
      <c r="N37" s="77"/>
    </row>
    <row r="38" spans="1:14" s="40" customFormat="1" ht="13.5">
      <c r="A38" s="40" t="s">
        <v>69</v>
      </c>
      <c r="B38"/>
      <c r="C38"/>
      <c r="D38"/>
      <c r="E38"/>
      <c r="F38"/>
      <c r="G38"/>
      <c r="H38"/>
      <c r="I38"/>
      <c r="J38"/>
      <c r="K38" s="88" t="s">
        <v>140</v>
      </c>
      <c r="L38" s="59" t="s">
        <v>141</v>
      </c>
      <c r="M38" s="16">
        <v>3.25</v>
      </c>
      <c r="N38" s="77">
        <v>0.0003</v>
      </c>
    </row>
    <row r="39" spans="1:14" ht="13.5">
      <c r="A39" s="35" t="s">
        <v>61</v>
      </c>
      <c r="B39" s="2" t="s">
        <v>16</v>
      </c>
      <c r="D39" s="90"/>
      <c r="E39" s="2" t="s">
        <v>17</v>
      </c>
      <c r="F39" s="40"/>
      <c r="G39" s="40"/>
      <c r="H39" s="40"/>
      <c r="I39" s="40"/>
      <c r="J39" s="40"/>
      <c r="K39" s="15"/>
      <c r="L39" s="73"/>
      <c r="M39" s="73"/>
      <c r="N39" s="5"/>
    </row>
    <row r="40" spans="1:14" ht="13.5">
      <c r="A40" s="35" t="s">
        <v>64</v>
      </c>
      <c r="B40" s="2" t="s">
        <v>74</v>
      </c>
      <c r="C40" s="34"/>
      <c r="E40" s="34"/>
      <c r="L40" s="67" t="s">
        <v>145</v>
      </c>
      <c r="M40" s="26"/>
      <c r="N40" s="28"/>
    </row>
    <row r="41" spans="1:14" ht="15">
      <c r="A41" s="2"/>
      <c r="C41" s="33"/>
      <c r="D41" s="39" t="s">
        <v>71</v>
      </c>
      <c r="E41" s="22">
        <f>D39</f>
        <v>0</v>
      </c>
      <c r="F41" s="34" t="s">
        <v>72</v>
      </c>
      <c r="G41" s="38" t="e">
        <f>C41/E41</f>
        <v>#DIV/0!</v>
      </c>
      <c r="H41" s="2" t="s">
        <v>73</v>
      </c>
      <c r="L41" s="75" t="s">
        <v>152</v>
      </c>
      <c r="M41" s="53"/>
      <c r="N41" s="74"/>
    </row>
    <row r="42" spans="12:14" ht="12.75" customHeight="1">
      <c r="L42" s="69" t="s">
        <v>117</v>
      </c>
      <c r="M42" s="57" t="s">
        <v>151</v>
      </c>
      <c r="N42" s="57" t="s">
        <v>12</v>
      </c>
    </row>
    <row r="43" spans="1:14" s="4" customFormat="1" ht="13.5">
      <c r="A43" s="4" t="s">
        <v>75</v>
      </c>
      <c r="C43" s="41"/>
      <c r="E43" s="41"/>
      <c r="J43"/>
      <c r="L43" s="16" t="s">
        <v>94</v>
      </c>
      <c r="M43" s="16"/>
      <c r="N43" s="16" t="s">
        <v>118</v>
      </c>
    </row>
    <row r="44" spans="2:14" ht="13.5">
      <c r="B44" s="2" t="s">
        <v>76</v>
      </c>
      <c r="C44" s="34"/>
      <c r="E44" s="34"/>
      <c r="F44" s="17"/>
      <c r="G44" s="2" t="s">
        <v>8</v>
      </c>
      <c r="J44" s="4"/>
      <c r="L44" s="90" t="s">
        <v>138</v>
      </c>
      <c r="M44" s="83" t="s">
        <v>124</v>
      </c>
      <c r="N44" s="17">
        <v>0.83</v>
      </c>
    </row>
    <row r="45" spans="2:14" ht="13.5">
      <c r="B45" s="2" t="s">
        <v>77</v>
      </c>
      <c r="C45" s="34"/>
      <c r="E45" s="34"/>
      <c r="L45" s="68" t="s">
        <v>119</v>
      </c>
      <c r="M45" s="65" t="s">
        <v>130</v>
      </c>
      <c r="N45" s="55">
        <v>0.83</v>
      </c>
    </row>
    <row r="46" spans="2:14" ht="13.5">
      <c r="B46" s="2" t="s">
        <v>78</v>
      </c>
      <c r="C46" s="34"/>
      <c r="E46" s="34"/>
      <c r="L46" s="78"/>
      <c r="M46" s="66" t="s">
        <v>129</v>
      </c>
      <c r="N46" s="16"/>
    </row>
    <row r="47" spans="2:14" ht="13.5">
      <c r="B47" s="2" t="s">
        <v>144</v>
      </c>
      <c r="C47" s="34"/>
      <c r="E47" s="34"/>
      <c r="L47" s="90" t="s">
        <v>119</v>
      </c>
      <c r="M47" s="83" t="s">
        <v>125</v>
      </c>
      <c r="N47" s="17">
        <v>1.67</v>
      </c>
    </row>
    <row r="48" spans="12:14" ht="11.25" customHeight="1">
      <c r="L48" s="91" t="s">
        <v>120</v>
      </c>
      <c r="M48" s="83" t="s">
        <v>126</v>
      </c>
      <c r="N48" s="17">
        <v>1.27</v>
      </c>
    </row>
    <row r="49" spans="1:14" s="4" customFormat="1" ht="13.5">
      <c r="A49" s="4" t="s">
        <v>79</v>
      </c>
      <c r="J49"/>
      <c r="L49" s="91" t="s">
        <v>121</v>
      </c>
      <c r="M49" s="83" t="s">
        <v>127</v>
      </c>
      <c r="N49" s="45">
        <v>1.67</v>
      </c>
    </row>
    <row r="50" spans="1:14" ht="13.5">
      <c r="A50" s="2" t="s">
        <v>70</v>
      </c>
      <c r="B50" s="2" t="s">
        <v>80</v>
      </c>
      <c r="J50" s="4"/>
      <c r="L50" s="91" t="s">
        <v>122</v>
      </c>
      <c r="M50" s="83" t="s">
        <v>128</v>
      </c>
      <c r="N50" s="45">
        <v>2</v>
      </c>
    </row>
    <row r="51" spans="1:14" ht="13.5">
      <c r="A51" s="2"/>
      <c r="B51" s="2" t="s">
        <v>81</v>
      </c>
      <c r="L51" s="92" t="s">
        <v>123</v>
      </c>
      <c r="M51" s="65" t="s">
        <v>131</v>
      </c>
      <c r="N51" s="81">
        <v>2.2</v>
      </c>
    </row>
    <row r="52" spans="1:14" ht="13.5">
      <c r="A52" s="2"/>
      <c r="B52" s="2" t="s">
        <v>82</v>
      </c>
      <c r="F52" s="34"/>
      <c r="L52" s="71"/>
      <c r="M52" s="70" t="s">
        <v>134</v>
      </c>
      <c r="N52" s="63"/>
    </row>
    <row r="53" spans="1:14" ht="13.5">
      <c r="A53" s="2"/>
      <c r="B53" s="17"/>
      <c r="C53" s="2" t="s">
        <v>148</v>
      </c>
      <c r="D53" s="17"/>
      <c r="E53" s="2" t="s">
        <v>84</v>
      </c>
      <c r="F53" s="17"/>
      <c r="G53" s="2" t="s">
        <v>84</v>
      </c>
      <c r="H53" s="17"/>
      <c r="I53" s="2" t="s">
        <v>83</v>
      </c>
      <c r="J53" s="22">
        <f>SUM(B53,D53,F53,H53)</f>
        <v>0</v>
      </c>
      <c r="K53" s="2" t="s">
        <v>17</v>
      </c>
      <c r="L53" s="72"/>
      <c r="M53" s="66" t="s">
        <v>132</v>
      </c>
      <c r="N53" s="64"/>
    </row>
    <row r="54" spans="1:14" ht="13.5">
      <c r="A54" s="2" t="s">
        <v>86</v>
      </c>
      <c r="B54" s="6" t="s">
        <v>93</v>
      </c>
      <c r="D54" s="8"/>
      <c r="F54" s="8"/>
      <c r="H54" s="8"/>
      <c r="L54" s="92" t="s">
        <v>139</v>
      </c>
      <c r="M54" s="65" t="s">
        <v>133</v>
      </c>
      <c r="N54" s="81">
        <v>4</v>
      </c>
    </row>
    <row r="55" spans="1:14" ht="15">
      <c r="A55" s="2"/>
      <c r="B55" s="22">
        <f>J53</f>
        <v>0</v>
      </c>
      <c r="C55" s="2" t="s">
        <v>87</v>
      </c>
      <c r="D55" s="22">
        <f>C11</f>
        <v>0</v>
      </c>
      <c r="E55" s="5" t="s">
        <v>88</v>
      </c>
      <c r="F55" s="43" t="e">
        <f>B55/D55</f>
        <v>#DIV/0!</v>
      </c>
      <c r="G55" s="2" t="s">
        <v>91</v>
      </c>
      <c r="H55" s="8"/>
      <c r="J55" s="8"/>
      <c r="L55" s="72"/>
      <c r="M55" s="66" t="s">
        <v>132</v>
      </c>
      <c r="N55" s="78"/>
    </row>
    <row r="56" spans="1:14" ht="13.5" customHeight="1">
      <c r="A56" s="2"/>
      <c r="J56" s="8"/>
      <c r="L56" s="72" t="s">
        <v>140</v>
      </c>
      <c r="M56" s="59" t="s">
        <v>141</v>
      </c>
      <c r="N56" s="16">
        <v>5</v>
      </c>
    </row>
    <row r="57" spans="1:14" ht="13.5" customHeight="1">
      <c r="A57" s="2"/>
      <c r="K57" s="15"/>
      <c r="L57" s="80"/>
      <c r="M57" s="8"/>
      <c r="N57" s="79"/>
    </row>
    <row r="58" spans="1:12" ht="13.5">
      <c r="A58" s="25" t="s">
        <v>90</v>
      </c>
      <c r="B58" s="26"/>
      <c r="C58" s="27"/>
      <c r="D58" s="26"/>
      <c r="E58" s="27"/>
      <c r="F58" s="26"/>
      <c r="G58" s="26"/>
      <c r="H58" s="26"/>
      <c r="I58" s="26"/>
      <c r="K58" s="26"/>
      <c r="L58" s="30"/>
    </row>
    <row r="59" spans="1:12" ht="13.5">
      <c r="A59" s="29"/>
      <c r="B59" s="5"/>
      <c r="C59" s="8"/>
      <c r="D59" s="5"/>
      <c r="E59" s="8"/>
      <c r="F59" s="5"/>
      <c r="G59" s="5"/>
      <c r="H59" s="5"/>
      <c r="I59" s="5"/>
      <c r="J59" s="26"/>
      <c r="K59" s="5"/>
      <c r="L59" s="30"/>
    </row>
    <row r="60" spans="1:13" ht="13.5">
      <c r="A60" s="31" t="s">
        <v>35</v>
      </c>
      <c r="B60" s="11"/>
      <c r="C60" s="11"/>
      <c r="D60" s="8" t="s">
        <v>36</v>
      </c>
      <c r="E60" s="5"/>
      <c r="F60" s="11"/>
      <c r="G60" s="11"/>
      <c r="H60" s="5" t="s">
        <v>37</v>
      </c>
      <c r="I60" s="5"/>
      <c r="J60" s="5"/>
      <c r="K60" s="5"/>
      <c r="L60" s="30"/>
      <c r="M60" s="5"/>
    </row>
    <row r="61" spans="1:12" ht="13.5">
      <c r="A61" s="31"/>
      <c r="B61" s="11"/>
      <c r="C61" s="22"/>
      <c r="D61" s="11"/>
      <c r="E61" s="22"/>
      <c r="F61" s="11"/>
      <c r="G61" s="11"/>
      <c r="H61" s="11"/>
      <c r="I61" s="11"/>
      <c r="J61" s="5" t="s">
        <v>38</v>
      </c>
      <c r="K61" s="11"/>
      <c r="L61" s="32"/>
    </row>
    <row r="62" ht="13.5">
      <c r="J62" s="11"/>
    </row>
  </sheetData>
  <sheetProtection/>
  <printOptions/>
  <pageMargins left="0.5" right="0.5" top="0.5" bottom="0.5" header="0.5" footer="0.5"/>
  <pageSetup fitToHeight="1" fitToWidth="1" horizontalDpi="600" verticalDpi="600" orientation="portrait" scale="91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2001-12-07T20:07:07Z</cp:lastPrinted>
  <dcterms:created xsi:type="dcterms:W3CDTF">2000-10-20T02:38:17Z</dcterms:created>
  <dcterms:modified xsi:type="dcterms:W3CDTF">2016-03-31T17:16:02Z</dcterms:modified>
  <cp:category/>
  <cp:version/>
  <cp:contentType/>
  <cp:contentStatus/>
</cp:coreProperties>
</file>